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lanning Policy - CURRENT 2014\Planning Policy Team\Carolyn Johnson\Temp Files\Website Nov 19\"/>
    </mc:Choice>
  </mc:AlternateContent>
  <bookViews>
    <workbookView xWindow="0" yWindow="0" windowWidth="28800" windowHeight="12030"/>
  </bookViews>
  <sheets>
    <sheet name="Cover" sheetId="3" r:id="rId1"/>
    <sheet name="Model" sheetId="1" r:id="rId2"/>
    <sheet name="Model_Del" sheetId="4" r:id="rId3"/>
    <sheet name="Model_RTS" sheetId="5" r:id="rId4"/>
  </sheets>
  <calcPr calcId="152511" calcMode="autoNoTable" iterate="1"/>
</workbook>
</file>

<file path=xl/calcChain.xml><?xml version="1.0" encoding="utf-8"?>
<calcChain xmlns="http://schemas.openxmlformats.org/spreadsheetml/2006/main">
  <c r="Z39" i="5" l="1"/>
  <c r="Y39" i="5"/>
  <c r="X39" i="5"/>
  <c r="W39" i="5"/>
  <c r="V39" i="5"/>
  <c r="U39" i="5"/>
  <c r="T39" i="5"/>
  <c r="S39" i="5"/>
  <c r="B34" i="4"/>
  <c r="AZ2" i="4"/>
  <c r="BA2" i="4" s="1"/>
  <c r="BG32" i="4"/>
  <c r="BF32" i="4"/>
  <c r="BE32" i="4"/>
  <c r="BD32" i="4"/>
  <c r="BC32" i="4"/>
  <c r="BB32" i="4"/>
  <c r="BA32" i="4"/>
  <c r="AZ32" i="4"/>
  <c r="BA33" i="4" l="1"/>
  <c r="BB2" i="4"/>
  <c r="AZ34" i="4"/>
  <c r="AZ33" i="4"/>
  <c r="BA34" i="4"/>
  <c r="R41" i="5"/>
  <c r="Q41" i="5"/>
  <c r="P41" i="5"/>
  <c r="O41" i="5"/>
  <c r="N41" i="5"/>
  <c r="M41" i="5"/>
  <c r="L41" i="5"/>
  <c r="K41" i="5"/>
  <c r="J41" i="5"/>
  <c r="I41" i="5"/>
  <c r="BC2" i="4" l="1"/>
  <c r="BB33" i="4"/>
  <c r="BB34" i="4" s="1"/>
  <c r="AI41" i="5"/>
  <c r="AI13" i="5" s="1"/>
  <c r="AH41" i="5"/>
  <c r="AH13" i="5" s="1"/>
  <c r="AE41" i="5"/>
  <c r="AA41" i="5"/>
  <c r="AA13" i="5" s="1"/>
  <c r="W41" i="5"/>
  <c r="W13" i="5" s="1"/>
  <c r="S41" i="5"/>
  <c r="S13" i="5" s="1"/>
  <c r="AY13" i="5"/>
  <c r="AX13" i="5"/>
  <c r="AW13" i="5"/>
  <c r="AV13" i="5"/>
  <c r="AU13" i="5"/>
  <c r="AT13" i="5"/>
  <c r="AS13" i="5"/>
  <c r="AR13" i="5"/>
  <c r="AQ13" i="5"/>
  <c r="AP13" i="5"/>
  <c r="AO13" i="5"/>
  <c r="AN13" i="5"/>
  <c r="AM13" i="5"/>
  <c r="AL13" i="5"/>
  <c r="AK13" i="5"/>
  <c r="AJ13" i="5"/>
  <c r="AE13" i="5"/>
  <c r="R13" i="5"/>
  <c r="Q13" i="5"/>
  <c r="P13" i="5"/>
  <c r="O13" i="5"/>
  <c r="N13" i="5"/>
  <c r="M13" i="5"/>
  <c r="L13" i="5"/>
  <c r="K13" i="5"/>
  <c r="J13" i="5"/>
  <c r="I13" i="5"/>
  <c r="AW23" i="5"/>
  <c r="AW24" i="5" s="1"/>
  <c r="AV23" i="5"/>
  <c r="AV24" i="5" s="1"/>
  <c r="AU23" i="5"/>
  <c r="AU24" i="5" s="1"/>
  <c r="AT23" i="5"/>
  <c r="AT24" i="5" s="1"/>
  <c r="AS23" i="5"/>
  <c r="AS24" i="5" s="1"/>
  <c r="AR23" i="5"/>
  <c r="AR24" i="5" s="1"/>
  <c r="AQ23" i="5"/>
  <c r="AQ24" i="5" s="1"/>
  <c r="AP23" i="5"/>
  <c r="AP24" i="5" s="1"/>
  <c r="AO23" i="5"/>
  <c r="AO24" i="5" s="1"/>
  <c r="AN23" i="5"/>
  <c r="AN24" i="5" s="1"/>
  <c r="AM23" i="5"/>
  <c r="AM24" i="5" s="1"/>
  <c r="AL23" i="5"/>
  <c r="AL24" i="5" s="1"/>
  <c r="AK23" i="5"/>
  <c r="AK24" i="5" s="1"/>
  <c r="AJ23" i="5"/>
  <c r="AJ24" i="5" s="1"/>
  <c r="AI23" i="5"/>
  <c r="AI24" i="5" s="1"/>
  <c r="AH23" i="5"/>
  <c r="AH24" i="5" s="1"/>
  <c r="AG23" i="5"/>
  <c r="AG24" i="5" s="1"/>
  <c r="AF23" i="5"/>
  <c r="AF24" i="5" s="1"/>
  <c r="AE23" i="5"/>
  <c r="AE24" i="5" s="1"/>
  <c r="AD23" i="5"/>
  <c r="AD24" i="5" s="1"/>
  <c r="AC23" i="5"/>
  <c r="AC24" i="5" s="1"/>
  <c r="AB23" i="5"/>
  <c r="AB24" i="5" s="1"/>
  <c r="AA23" i="5"/>
  <c r="AA24" i="5" s="1"/>
  <c r="Z23" i="5"/>
  <c r="Z24" i="5" s="1"/>
  <c r="Y23" i="5"/>
  <c r="Y24" i="5" s="1"/>
  <c r="X23" i="5"/>
  <c r="X24" i="5" s="1"/>
  <c r="W23" i="5"/>
  <c r="W24" i="5" s="1"/>
  <c r="V23" i="5"/>
  <c r="V24" i="5" s="1"/>
  <c r="U23" i="5"/>
  <c r="U24" i="5" s="1"/>
  <c r="T23" i="5"/>
  <c r="T24" i="5" s="1"/>
  <c r="S23" i="5"/>
  <c r="S24" i="5" s="1"/>
  <c r="R23" i="5"/>
  <c r="R24" i="5" s="1"/>
  <c r="Q23" i="5"/>
  <c r="Q24" i="5" s="1"/>
  <c r="P23" i="5"/>
  <c r="P24" i="5" s="1"/>
  <c r="O23" i="5"/>
  <c r="O24" i="5" s="1"/>
  <c r="N23" i="5"/>
  <c r="N24" i="5" s="1"/>
  <c r="M23" i="5"/>
  <c r="M24" i="5" s="1"/>
  <c r="L23" i="5"/>
  <c r="L24" i="5" s="1"/>
  <c r="K23" i="5"/>
  <c r="K24" i="5" s="1"/>
  <c r="J23" i="5"/>
  <c r="J24" i="5" s="1"/>
  <c r="I23" i="5"/>
  <c r="I24" i="5" s="1"/>
  <c r="H23" i="5"/>
  <c r="H24" i="5" s="1"/>
  <c r="G23" i="5"/>
  <c r="G24" i="5" s="1"/>
  <c r="B22" i="5"/>
  <c r="A22" i="5"/>
  <c r="A23" i="5" s="1"/>
  <c r="G18" i="5"/>
  <c r="G20" i="5" s="1"/>
  <c r="F18" i="5"/>
  <c r="F20" i="5" s="1"/>
  <c r="B17" i="5"/>
  <c r="B16" i="5"/>
  <c r="AY14" i="5"/>
  <c r="AY15" i="5" s="1"/>
  <c r="AY18" i="5" s="1"/>
  <c r="AY20" i="5" s="1"/>
  <c r="AX14" i="5"/>
  <c r="AW14" i="5"/>
  <c r="AV14" i="5"/>
  <c r="AU14" i="5"/>
  <c r="AT14" i="5"/>
  <c r="AS14" i="5"/>
  <c r="AR14" i="5"/>
  <c r="AQ14" i="5"/>
  <c r="AP14" i="5"/>
  <c r="AO14" i="5"/>
  <c r="AN14" i="5"/>
  <c r="AM14" i="5"/>
  <c r="AL14" i="5"/>
  <c r="AK14" i="5"/>
  <c r="AJ14" i="5"/>
  <c r="AI14" i="5"/>
  <c r="AH14" i="5"/>
  <c r="AG14" i="5"/>
  <c r="AF14" i="5"/>
  <c r="AE14" i="5"/>
  <c r="AD14" i="5"/>
  <c r="AC14" i="5"/>
  <c r="AB14" i="5"/>
  <c r="AA14" i="5"/>
  <c r="Z14" i="5"/>
  <c r="Y14" i="5"/>
  <c r="X14" i="5"/>
  <c r="W14" i="5"/>
  <c r="V14" i="5"/>
  <c r="U14" i="5"/>
  <c r="T14" i="5"/>
  <c r="S14" i="5"/>
  <c r="R14" i="5"/>
  <c r="Q14" i="5"/>
  <c r="P14" i="5"/>
  <c r="O14" i="5"/>
  <c r="N14" i="5"/>
  <c r="M14" i="5"/>
  <c r="L14" i="5"/>
  <c r="K14" i="5"/>
  <c r="J14" i="5"/>
  <c r="I14" i="5"/>
  <c r="AX12" i="5"/>
  <c r="AW12" i="5"/>
  <c r="AV12" i="5"/>
  <c r="AU12" i="5"/>
  <c r="AT12" i="5"/>
  <c r="AS12" i="5"/>
  <c r="AR12" i="5"/>
  <c r="AQ12" i="5"/>
  <c r="AP12" i="5"/>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M12" i="5"/>
  <c r="L12" i="5"/>
  <c r="K12" i="5"/>
  <c r="J12" i="5"/>
  <c r="AX11" i="5"/>
  <c r="AW11" i="5"/>
  <c r="AV11" i="5"/>
  <c r="AU11" i="5"/>
  <c r="AT11" i="5"/>
  <c r="AS11" i="5"/>
  <c r="AR11" i="5"/>
  <c r="AQ11" i="5"/>
  <c r="AP11" i="5"/>
  <c r="AO11" i="5"/>
  <c r="AN11" i="5"/>
  <c r="AM11" i="5"/>
  <c r="AL11" i="5"/>
  <c r="AK11" i="5"/>
  <c r="AJ11" i="5"/>
  <c r="AI11" i="5"/>
  <c r="AH11" i="5"/>
  <c r="AG11" i="5"/>
  <c r="AF11" i="5"/>
  <c r="AE11" i="5"/>
  <c r="AD11" i="5"/>
  <c r="AC11" i="5"/>
  <c r="AB11" i="5"/>
  <c r="AA11" i="5"/>
  <c r="Z11" i="5"/>
  <c r="Y11" i="5"/>
  <c r="X11" i="5"/>
  <c r="W11" i="5"/>
  <c r="V11" i="5"/>
  <c r="U11" i="5"/>
  <c r="T11" i="5"/>
  <c r="S11" i="5"/>
  <c r="R11" i="5"/>
  <c r="Q11" i="5"/>
  <c r="P11" i="5"/>
  <c r="O11" i="5"/>
  <c r="N11" i="5"/>
  <c r="M11" i="5"/>
  <c r="L11" i="5"/>
  <c r="K11" i="5"/>
  <c r="J11" i="5"/>
  <c r="I11" i="5"/>
  <c r="H11" i="5"/>
  <c r="H15" i="5" s="1"/>
  <c r="H18" i="5" s="1"/>
  <c r="H20" i="5" s="1"/>
  <c r="B9" i="5"/>
  <c r="I8" i="5"/>
  <c r="I12" i="5" s="1"/>
  <c r="B7" i="5"/>
  <c r="B5" i="5"/>
  <c r="E3" i="5"/>
  <c r="F3" i="5" s="1"/>
  <c r="G3" i="5" s="1"/>
  <c r="H3" i="5" s="1"/>
  <c r="I3" i="5" s="1"/>
  <c r="J3" i="5" s="1"/>
  <c r="K3" i="5" s="1"/>
  <c r="L3" i="5" s="1"/>
  <c r="M3" i="5" s="1"/>
  <c r="N3" i="5" s="1"/>
  <c r="O3" i="5" s="1"/>
  <c r="P3" i="5" s="1"/>
  <c r="Q3" i="5" s="1"/>
  <c r="R3" i="5" s="1"/>
  <c r="S3" i="5" s="1"/>
  <c r="T3" i="5" s="1"/>
  <c r="U3" i="5" s="1"/>
  <c r="V3" i="5" s="1"/>
  <c r="W3" i="5" s="1"/>
  <c r="X3" i="5" s="1"/>
  <c r="Y3" i="5" s="1"/>
  <c r="Z3" i="5" s="1"/>
  <c r="AA3" i="5" s="1"/>
  <c r="AB3" i="5" s="1"/>
  <c r="AC3" i="5" s="1"/>
  <c r="AD3" i="5" s="1"/>
  <c r="AE3" i="5" s="1"/>
  <c r="AF3" i="5" s="1"/>
  <c r="AG3" i="5" s="1"/>
  <c r="AH3" i="5" s="1"/>
  <c r="AI3" i="5" s="1"/>
  <c r="AJ3" i="5" s="1"/>
  <c r="AK3" i="5" s="1"/>
  <c r="AL3" i="5" s="1"/>
  <c r="AM3" i="5" s="1"/>
  <c r="AN3" i="5" s="1"/>
  <c r="AO3" i="5" s="1"/>
  <c r="AP3" i="5" s="1"/>
  <c r="AQ3" i="5" s="1"/>
  <c r="AR3" i="5" s="1"/>
  <c r="AS3" i="5" s="1"/>
  <c r="AT3" i="5" s="1"/>
  <c r="AU3" i="5" s="1"/>
  <c r="AV3" i="5" s="1"/>
  <c r="AW3" i="5" s="1"/>
  <c r="AX3" i="5" s="1"/>
  <c r="AY3" i="5" s="1"/>
  <c r="F2" i="5"/>
  <c r="A22" i="4"/>
  <c r="BG14" i="4"/>
  <c r="BF14" i="4"/>
  <c r="BE14" i="4"/>
  <c r="BD14" i="4"/>
  <c r="BC14" i="4"/>
  <c r="BB14" i="4"/>
  <c r="BA14" i="4"/>
  <c r="AZ14" i="4"/>
  <c r="AY14" i="4"/>
  <c r="BG13" i="4"/>
  <c r="BF13" i="4"/>
  <c r="BE13" i="4"/>
  <c r="BD13" i="4"/>
  <c r="BC13" i="4"/>
  <c r="BB13" i="4"/>
  <c r="BA13" i="4"/>
  <c r="AZ13" i="4"/>
  <c r="AY13" i="4"/>
  <c r="BG12" i="4"/>
  <c r="BF12" i="4"/>
  <c r="BE12" i="4"/>
  <c r="BD12" i="4"/>
  <c r="BC12" i="4"/>
  <c r="BB12" i="4"/>
  <c r="BA12" i="4"/>
  <c r="AZ12" i="4"/>
  <c r="AY12" i="4"/>
  <c r="BG11" i="4"/>
  <c r="BF11" i="4"/>
  <c r="BE11" i="4"/>
  <c r="BD11" i="4"/>
  <c r="BC11" i="4"/>
  <c r="BB11" i="4"/>
  <c r="BA11" i="4"/>
  <c r="AZ11" i="4"/>
  <c r="AY11" i="4"/>
  <c r="B17" i="4"/>
  <c r="B16" i="4"/>
  <c r="B10" i="4"/>
  <c r="B9" i="4"/>
  <c r="B8" i="4"/>
  <c r="B7" i="4"/>
  <c r="B5" i="4"/>
  <c r="BG23" i="4"/>
  <c r="BG24" i="4" s="1"/>
  <c r="BF23" i="4"/>
  <c r="BF24" i="4" s="1"/>
  <c r="B22" i="4"/>
  <c r="BE23" i="4"/>
  <c r="BE24" i="4" s="1"/>
  <c r="BD23" i="4"/>
  <c r="BD24" i="4" s="1"/>
  <c r="BC23" i="4"/>
  <c r="BC24" i="4" s="1"/>
  <c r="BB23" i="4"/>
  <c r="BB24" i="4" s="1"/>
  <c r="BA23" i="4"/>
  <c r="BA24" i="4" s="1"/>
  <c r="AZ23" i="4"/>
  <c r="AZ24" i="4" s="1"/>
  <c r="AY23" i="4"/>
  <c r="AY24" i="4" s="1"/>
  <c r="AX23" i="4"/>
  <c r="AX24" i="4" s="1"/>
  <c r="AW23" i="4"/>
  <c r="AW24" i="4" s="1"/>
  <c r="AV23" i="4"/>
  <c r="AV24" i="4" s="1"/>
  <c r="AU23" i="4"/>
  <c r="AU24" i="4" s="1"/>
  <c r="AT23" i="4"/>
  <c r="AT24" i="4" s="1"/>
  <c r="AS23" i="4"/>
  <c r="AS24" i="4" s="1"/>
  <c r="AR23" i="4"/>
  <c r="AR24" i="4" s="1"/>
  <c r="AQ23" i="4"/>
  <c r="AQ24" i="4" s="1"/>
  <c r="AP23" i="4"/>
  <c r="AP24" i="4" s="1"/>
  <c r="AO23" i="4"/>
  <c r="AO24" i="4" s="1"/>
  <c r="AN23" i="4"/>
  <c r="AN24" i="4" s="1"/>
  <c r="AM23" i="4"/>
  <c r="AM24" i="4" s="1"/>
  <c r="AL23" i="4"/>
  <c r="AL24" i="4" s="1"/>
  <c r="AK23" i="4"/>
  <c r="AK24" i="4" s="1"/>
  <c r="AJ23" i="4"/>
  <c r="AJ24" i="4" s="1"/>
  <c r="AI23" i="4"/>
  <c r="AI24" i="4" s="1"/>
  <c r="AH23" i="4"/>
  <c r="AH24" i="4" s="1"/>
  <c r="AG23" i="4"/>
  <c r="AG24" i="4" s="1"/>
  <c r="AF23" i="4"/>
  <c r="AF24" i="4" s="1"/>
  <c r="AE23" i="4"/>
  <c r="AE24" i="4" s="1"/>
  <c r="AD23" i="4"/>
  <c r="AD24" i="4" s="1"/>
  <c r="AC23" i="4"/>
  <c r="AC24" i="4" s="1"/>
  <c r="AB23" i="4"/>
  <c r="AB24" i="4" s="1"/>
  <c r="AA23" i="4"/>
  <c r="AA24" i="4" s="1"/>
  <c r="Z23" i="4"/>
  <c r="Z24" i="4" s="1"/>
  <c r="Y23" i="4"/>
  <c r="Y24" i="4" s="1"/>
  <c r="X23" i="4"/>
  <c r="X24" i="4" s="1"/>
  <c r="W23" i="4"/>
  <c r="W24" i="4" s="1"/>
  <c r="V23" i="4"/>
  <c r="V24" i="4" s="1"/>
  <c r="U23" i="4"/>
  <c r="U24" i="4" s="1"/>
  <c r="T23" i="4"/>
  <c r="T24" i="4" s="1"/>
  <c r="S23" i="4"/>
  <c r="S24" i="4" s="1"/>
  <c r="R23" i="4"/>
  <c r="R24" i="4" s="1"/>
  <c r="Q23" i="4"/>
  <c r="Q24" i="4" s="1"/>
  <c r="P23" i="4"/>
  <c r="P24" i="4" s="1"/>
  <c r="O23" i="4"/>
  <c r="O24" i="4" s="1"/>
  <c r="N23" i="4"/>
  <c r="N24" i="4" s="1"/>
  <c r="M23" i="4"/>
  <c r="M24" i="4" s="1"/>
  <c r="L23" i="4"/>
  <c r="L24" i="4" s="1"/>
  <c r="K23" i="4"/>
  <c r="K24" i="4" s="1"/>
  <c r="J23" i="4"/>
  <c r="J24" i="4" s="1"/>
  <c r="I23" i="4"/>
  <c r="I24" i="4" s="1"/>
  <c r="H23" i="4"/>
  <c r="H24" i="4" s="1"/>
  <c r="G23" i="4"/>
  <c r="G24" i="4" s="1"/>
  <c r="A23" i="4"/>
  <c r="G18" i="4"/>
  <c r="F18" i="4"/>
  <c r="F20" i="4" s="1"/>
  <c r="AX14" i="4"/>
  <c r="AW14" i="4"/>
  <c r="AV14" i="4"/>
  <c r="AU14" i="4"/>
  <c r="AT14" i="4"/>
  <c r="AS14"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I14" i="4"/>
  <c r="AX13" i="4"/>
  <c r="AW13" i="4"/>
  <c r="AV13" i="4"/>
  <c r="AU13" i="4"/>
  <c r="AT13" i="4"/>
  <c r="AS13"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I13" i="4"/>
  <c r="AX12" i="4"/>
  <c r="AW12" i="4"/>
  <c r="AV12" i="4"/>
  <c r="AU12" i="4"/>
  <c r="AT12" i="4"/>
  <c r="AS12"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I12" i="4"/>
  <c r="AX11" i="4"/>
  <c r="AW11" i="4"/>
  <c r="AV11" i="4"/>
  <c r="AU11" i="4"/>
  <c r="AT11" i="4"/>
  <c r="AS11"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I11" i="4"/>
  <c r="H11" i="4"/>
  <c r="H15" i="4" s="1"/>
  <c r="E3" i="4"/>
  <c r="F3" i="4" s="1"/>
  <c r="G3" i="4" s="1"/>
  <c r="H3" i="4" s="1"/>
  <c r="I3" i="4" s="1"/>
  <c r="J3" i="4" s="1"/>
  <c r="K3" i="4" s="1"/>
  <c r="L3" i="4" s="1"/>
  <c r="M3" i="4" s="1"/>
  <c r="N3" i="4" s="1"/>
  <c r="O3" i="4" s="1"/>
  <c r="P3" i="4" s="1"/>
  <c r="Q3" i="4" s="1"/>
  <c r="R3" i="4" s="1"/>
  <c r="S3" i="4" s="1"/>
  <c r="T3" i="4" s="1"/>
  <c r="U3" i="4" s="1"/>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AY3" i="4" s="1"/>
  <c r="AZ3" i="4" s="1"/>
  <c r="BA3" i="4" s="1"/>
  <c r="BB3" i="4" s="1"/>
  <c r="BC3" i="4" s="1"/>
  <c r="BD3" i="4" s="1"/>
  <c r="BE3" i="4" s="1"/>
  <c r="BF3" i="4" s="1"/>
  <c r="BG3" i="4" s="1"/>
  <c r="F2" i="4"/>
  <c r="F33" i="4" s="1"/>
  <c r="BC33" i="4" l="1"/>
  <c r="BC34" i="4" s="1"/>
  <c r="BD2" i="4"/>
  <c r="G20" i="4"/>
  <c r="G32" i="4" s="1"/>
  <c r="BA15" i="4"/>
  <c r="BA18" i="4" s="1"/>
  <c r="BA20" i="4" s="1"/>
  <c r="BE15" i="4"/>
  <c r="BE18" i="4" s="1"/>
  <c r="BE20" i="4" s="1"/>
  <c r="T41" i="5"/>
  <c r="T13" i="5" s="1"/>
  <c r="T15" i="5" s="1"/>
  <c r="T18" i="5" s="1"/>
  <c r="X41" i="5"/>
  <c r="X13" i="5" s="1"/>
  <c r="X15" i="5" s="1"/>
  <c r="X18" i="5" s="1"/>
  <c r="X20" i="5" s="1"/>
  <c r="AB41" i="5"/>
  <c r="AB13" i="5" s="1"/>
  <c r="AB15" i="5" s="1"/>
  <c r="AB18" i="5" s="1"/>
  <c r="AF41" i="5"/>
  <c r="AF13" i="5" s="1"/>
  <c r="AF15" i="5" s="1"/>
  <c r="AF18" i="5" s="1"/>
  <c r="AF20" i="5" s="1"/>
  <c r="U41" i="5"/>
  <c r="U13" i="5" s="1"/>
  <c r="U15" i="5" s="1"/>
  <c r="U18" i="5" s="1"/>
  <c r="Y41" i="5"/>
  <c r="Y13" i="5" s="1"/>
  <c r="Y15" i="5" s="1"/>
  <c r="Y18" i="5" s="1"/>
  <c r="AC41" i="5"/>
  <c r="AC13" i="5" s="1"/>
  <c r="AC15" i="5" s="1"/>
  <c r="AC18" i="5" s="1"/>
  <c r="AG41" i="5"/>
  <c r="AG13" i="5" s="1"/>
  <c r="AG15" i="5" s="1"/>
  <c r="AG18" i="5" s="1"/>
  <c r="AR15" i="5"/>
  <c r="AR18" i="5" s="1"/>
  <c r="AR20" i="5" s="1"/>
  <c r="V41" i="5"/>
  <c r="V13" i="5" s="1"/>
  <c r="Z41" i="5"/>
  <c r="Z13" i="5" s="1"/>
  <c r="Z15" i="5" s="1"/>
  <c r="Z18" i="5" s="1"/>
  <c r="Z20" i="5" s="1"/>
  <c r="AD41" i="5"/>
  <c r="AD13" i="5" s="1"/>
  <c r="AD15" i="5" s="1"/>
  <c r="AD18" i="5" s="1"/>
  <c r="AD20" i="5" s="1"/>
  <c r="BB15" i="4"/>
  <c r="BB18" i="4" s="1"/>
  <c r="BB20" i="4" s="1"/>
  <c r="B12" i="4"/>
  <c r="B12" i="5"/>
  <c r="AL15" i="5"/>
  <c r="AL18" i="5" s="1"/>
  <c r="AL20" i="5" s="1"/>
  <c r="AP15" i="5"/>
  <c r="AP18" i="5" s="1"/>
  <c r="AP20" i="5" s="1"/>
  <c r="AT15" i="5"/>
  <c r="AT18" i="5" s="1"/>
  <c r="AT20" i="5" s="1"/>
  <c r="AX15" i="5"/>
  <c r="AX18" i="5" s="1"/>
  <c r="AX20" i="5" s="1"/>
  <c r="B14" i="5"/>
  <c r="B11" i="5"/>
  <c r="AM15" i="5"/>
  <c r="AM18" i="5" s="1"/>
  <c r="AQ15" i="5"/>
  <c r="AQ18" i="5" s="1"/>
  <c r="AQ20" i="5" s="1"/>
  <c r="AU15" i="5"/>
  <c r="AU18" i="5" s="1"/>
  <c r="AU20" i="5" s="1"/>
  <c r="B8" i="5"/>
  <c r="L15" i="5"/>
  <c r="L18" i="5" s="1"/>
  <c r="AJ15" i="5"/>
  <c r="AJ18" i="5" s="1"/>
  <c r="AJ20" i="5" s="1"/>
  <c r="P15" i="4"/>
  <c r="P18" i="4" s="1"/>
  <c r="P20" i="4" s="1"/>
  <c r="P32" i="4" s="1"/>
  <c r="BF15" i="4"/>
  <c r="BF18" i="4" s="1"/>
  <c r="BF20" i="4" s="1"/>
  <c r="G2" i="4"/>
  <c r="H2" i="4" s="1"/>
  <c r="I2" i="4" s="1"/>
  <c r="I33" i="4" s="1"/>
  <c r="L15" i="4"/>
  <c r="L18" i="4" s="1"/>
  <c r="T15" i="4"/>
  <c r="T18" i="4" s="1"/>
  <c r="X15" i="4"/>
  <c r="X18" i="4" s="1"/>
  <c r="AZ15" i="4"/>
  <c r="AZ18" i="4" s="1"/>
  <c r="AZ20" i="4" s="1"/>
  <c r="BD15" i="4"/>
  <c r="BD18" i="4" s="1"/>
  <c r="BD20" i="4" s="1"/>
  <c r="B14" i="4"/>
  <c r="BC15" i="4"/>
  <c r="BC18" i="4" s="1"/>
  <c r="BC20" i="4" s="1"/>
  <c r="BG15" i="4"/>
  <c r="BG18" i="4" s="1"/>
  <c r="BG20" i="4" s="1"/>
  <c r="B13" i="4"/>
  <c r="AK15" i="5"/>
  <c r="AK18" i="5" s="1"/>
  <c r="AO15" i="5"/>
  <c r="AO18" i="5" s="1"/>
  <c r="AO20" i="5" s="1"/>
  <c r="AO32" i="5" s="1"/>
  <c r="AW15" i="5"/>
  <c r="AW18" i="5" s="1"/>
  <c r="AJ32" i="5"/>
  <c r="AN15" i="5"/>
  <c r="AN18" i="5" s="1"/>
  <c r="AN20" i="5" s="1"/>
  <c r="AV15" i="5"/>
  <c r="AV18" i="5" s="1"/>
  <c r="AV20" i="5" s="1"/>
  <c r="P15" i="5"/>
  <c r="P18" i="5" s="1"/>
  <c r="P20" i="5" s="1"/>
  <c r="M15" i="5"/>
  <c r="M18" i="5" s="1"/>
  <c r="Q15" i="5"/>
  <c r="Q18" i="5" s="1"/>
  <c r="J15" i="5"/>
  <c r="J18" i="5" s="1"/>
  <c r="J20" i="5" s="1"/>
  <c r="N15" i="5"/>
  <c r="N18" i="5" s="1"/>
  <c r="N20" i="5" s="1"/>
  <c r="R15" i="5"/>
  <c r="R18" i="5" s="1"/>
  <c r="R20" i="5" s="1"/>
  <c r="AH15" i="5"/>
  <c r="AH18" i="5" s="1"/>
  <c r="AH20" i="5" s="1"/>
  <c r="K15" i="5"/>
  <c r="K18" i="5" s="1"/>
  <c r="O15" i="5"/>
  <c r="O18" i="5" s="1"/>
  <c r="O20" i="5" s="1"/>
  <c r="S15" i="5"/>
  <c r="S18" i="5" s="1"/>
  <c r="S20" i="5" s="1"/>
  <c r="W15" i="5"/>
  <c r="W18" i="5" s="1"/>
  <c r="AA15" i="5"/>
  <c r="AA18" i="5" s="1"/>
  <c r="AE15" i="5"/>
  <c r="AE18" i="5" s="1"/>
  <c r="AE20" i="5" s="1"/>
  <c r="AI15" i="5"/>
  <c r="AI18" i="5" s="1"/>
  <c r="AI20" i="5" s="1"/>
  <c r="AS15" i="5"/>
  <c r="AS18" i="5" s="1"/>
  <c r="AY32" i="5"/>
  <c r="AQ32" i="5"/>
  <c r="G32" i="5"/>
  <c r="AR32" i="5"/>
  <c r="H32" i="5"/>
  <c r="F33" i="5"/>
  <c r="G2" i="5"/>
  <c r="I15" i="5"/>
  <c r="B24" i="5"/>
  <c r="B11" i="4"/>
  <c r="AB15" i="4"/>
  <c r="AB18" i="4" s="1"/>
  <c r="AF15" i="4"/>
  <c r="AF18" i="4" s="1"/>
  <c r="AJ15" i="4"/>
  <c r="AJ18" i="4" s="1"/>
  <c r="AN15" i="4"/>
  <c r="AN18" i="4" s="1"/>
  <c r="AR15" i="4"/>
  <c r="AR18" i="4" s="1"/>
  <c r="J15" i="4"/>
  <c r="J18" i="4" s="1"/>
  <c r="N15" i="4"/>
  <c r="N18" i="4" s="1"/>
  <c r="R15" i="4"/>
  <c r="R18" i="4" s="1"/>
  <c r="V15" i="4"/>
  <c r="V18" i="4" s="1"/>
  <c r="V20" i="4" s="1"/>
  <c r="Z15" i="4"/>
  <c r="Z18" i="4" s="1"/>
  <c r="AD15" i="4"/>
  <c r="AD18" i="4" s="1"/>
  <c r="AH15" i="4"/>
  <c r="AH18" i="4" s="1"/>
  <c r="AL15" i="4"/>
  <c r="AL18" i="4" s="1"/>
  <c r="AL20" i="4" s="1"/>
  <c r="AL32" i="4" s="1"/>
  <c r="AP15" i="4"/>
  <c r="AP18" i="4" s="1"/>
  <c r="AT15" i="4"/>
  <c r="AT18" i="4" s="1"/>
  <c r="AX15" i="4"/>
  <c r="AV15" i="4"/>
  <c r="AV18" i="4" s="1"/>
  <c r="AV20" i="4" s="1"/>
  <c r="AV32" i="4" s="1"/>
  <c r="B24" i="4"/>
  <c r="F32" i="4"/>
  <c r="F34" i="4" s="1"/>
  <c r="F28" i="4"/>
  <c r="V32" i="4"/>
  <c r="K15" i="4"/>
  <c r="K18" i="4" s="1"/>
  <c r="K20" i="4" s="1"/>
  <c r="O15" i="4"/>
  <c r="O18" i="4" s="1"/>
  <c r="O20" i="4" s="1"/>
  <c r="S15" i="4"/>
  <c r="S18" i="4" s="1"/>
  <c r="S20" i="4" s="1"/>
  <c r="W15" i="4"/>
  <c r="W18" i="4" s="1"/>
  <c r="W20" i="4" s="1"/>
  <c r="AA15" i="4"/>
  <c r="AA18" i="4" s="1"/>
  <c r="AA20" i="4" s="1"/>
  <c r="AE15" i="4"/>
  <c r="AE18" i="4" s="1"/>
  <c r="AE20" i="4" s="1"/>
  <c r="AI15" i="4"/>
  <c r="AI18" i="4" s="1"/>
  <c r="AI20" i="4" s="1"/>
  <c r="AM15" i="4"/>
  <c r="AM18" i="4" s="1"/>
  <c r="AM20" i="4" s="1"/>
  <c r="AQ15" i="4"/>
  <c r="AQ18" i="4" s="1"/>
  <c r="AQ20" i="4" s="1"/>
  <c r="AU15" i="4"/>
  <c r="AU18" i="4" s="1"/>
  <c r="AU20" i="4" s="1"/>
  <c r="M15" i="4"/>
  <c r="M18" i="4" s="1"/>
  <c r="Q15" i="4"/>
  <c r="Q18" i="4" s="1"/>
  <c r="U15" i="4"/>
  <c r="U18" i="4" s="1"/>
  <c r="Y15" i="4"/>
  <c r="Y18" i="4" s="1"/>
  <c r="AC15" i="4"/>
  <c r="AC18" i="4" s="1"/>
  <c r="AG15" i="4"/>
  <c r="AG18" i="4" s="1"/>
  <c r="AK15" i="4"/>
  <c r="AK18" i="4" s="1"/>
  <c r="AO15" i="4"/>
  <c r="AO18" i="4" s="1"/>
  <c r="AS15" i="4"/>
  <c r="AS18" i="4" s="1"/>
  <c r="AW15" i="4"/>
  <c r="AW18" i="4" s="1"/>
  <c r="AY15" i="4"/>
  <c r="AY18" i="4" s="1"/>
  <c r="AY20" i="4" s="1"/>
  <c r="H18" i="4"/>
  <c r="H20" i="4" s="1"/>
  <c r="I15" i="4"/>
  <c r="I18" i="4" s="1"/>
  <c r="I20" i="4" s="1"/>
  <c r="BE2" i="4" l="1"/>
  <c r="BD33" i="4"/>
  <c r="BD34" i="4" s="1"/>
  <c r="W20" i="5"/>
  <c r="W32" i="5" s="1"/>
  <c r="Q20" i="5"/>
  <c r="Q32" i="5" s="1"/>
  <c r="AA20" i="5"/>
  <c r="AA32" i="5" s="1"/>
  <c r="T20" i="5"/>
  <c r="T32" i="5" s="1"/>
  <c r="AS20" i="5"/>
  <c r="AS32" i="5" s="1"/>
  <c r="AC20" i="5"/>
  <c r="AC32" i="5" s="1"/>
  <c r="AB20" i="5"/>
  <c r="AB32" i="5" s="1"/>
  <c r="K20" i="5"/>
  <c r="K32" i="5" s="1"/>
  <c r="U20" i="5"/>
  <c r="U32" i="5" s="1"/>
  <c r="AK20" i="5"/>
  <c r="AK32" i="5" s="1"/>
  <c r="AG20" i="5"/>
  <c r="AG32" i="5" s="1"/>
  <c r="M20" i="5"/>
  <c r="M32" i="5" s="1"/>
  <c r="AW20" i="5"/>
  <c r="AW32" i="5" s="1"/>
  <c r="L20" i="5"/>
  <c r="L32" i="5" s="1"/>
  <c r="AM20" i="5"/>
  <c r="AM32" i="5" s="1"/>
  <c r="Y20" i="5"/>
  <c r="Y32" i="5" s="1"/>
  <c r="J2" i="4"/>
  <c r="AN20" i="4"/>
  <c r="AN32" i="4" s="1"/>
  <c r="Y20" i="4"/>
  <c r="Y32" i="4" s="1"/>
  <c r="AK20" i="4"/>
  <c r="AK32" i="4" s="1"/>
  <c r="AT20" i="4"/>
  <c r="AT32" i="4" s="1"/>
  <c r="N20" i="4"/>
  <c r="N32" i="4" s="1"/>
  <c r="AJ20" i="4"/>
  <c r="AJ32" i="4" s="1"/>
  <c r="G33" i="4"/>
  <c r="G34" i="4" s="1"/>
  <c r="AW20" i="4"/>
  <c r="AW32" i="4" s="1"/>
  <c r="Q20" i="4"/>
  <c r="Q32" i="4" s="1"/>
  <c r="AP20" i="4"/>
  <c r="AP32" i="4" s="1"/>
  <c r="AO20" i="4"/>
  <c r="AO32" i="4" s="1"/>
  <c r="AH20" i="4"/>
  <c r="AH32" i="4" s="1"/>
  <c r="R20" i="4"/>
  <c r="R32" i="4" s="1"/>
  <c r="L20" i="4"/>
  <c r="L32" i="4" s="1"/>
  <c r="U20" i="4"/>
  <c r="U32" i="4" s="1"/>
  <c r="AD20" i="4"/>
  <c r="AD32" i="4" s="1"/>
  <c r="AG20" i="4"/>
  <c r="AG32" i="4" s="1"/>
  <c r="Z20" i="4"/>
  <c r="Z32" i="4" s="1"/>
  <c r="J20" i="4"/>
  <c r="J32" i="4" s="1"/>
  <c r="AF20" i="4"/>
  <c r="AF32" i="4" s="1"/>
  <c r="X20" i="4"/>
  <c r="X32" i="4" s="1"/>
  <c r="AS20" i="4"/>
  <c r="AS32" i="4" s="1"/>
  <c r="AC20" i="4"/>
  <c r="AC32" i="4" s="1"/>
  <c r="M20" i="4"/>
  <c r="M32" i="4" s="1"/>
  <c r="AR20" i="4"/>
  <c r="AR32" i="4" s="1"/>
  <c r="AB20" i="4"/>
  <c r="AB32" i="4" s="1"/>
  <c r="T20" i="4"/>
  <c r="T32" i="4" s="1"/>
  <c r="H33" i="4"/>
  <c r="V15" i="5"/>
  <c r="V18" i="5" s="1"/>
  <c r="V20" i="5" s="1"/>
  <c r="V32" i="5" s="1"/>
  <c r="B13" i="5"/>
  <c r="I18" i="5"/>
  <c r="I20" i="5" s="1"/>
  <c r="AN32" i="5"/>
  <c r="AP32" i="5"/>
  <c r="Z32" i="5"/>
  <c r="J32" i="5"/>
  <c r="X32" i="5"/>
  <c r="AV32" i="5"/>
  <c r="AI32" i="5"/>
  <c r="G33" i="5"/>
  <c r="G34" i="5" s="1"/>
  <c r="H2" i="5"/>
  <c r="AH32" i="5"/>
  <c r="AF32" i="5"/>
  <c r="S32" i="5"/>
  <c r="AL32" i="5"/>
  <c r="AE32" i="5"/>
  <c r="AX32" i="5"/>
  <c r="R32" i="5"/>
  <c r="AT32" i="5"/>
  <c r="AD32" i="5"/>
  <c r="N32" i="5"/>
  <c r="P32" i="5"/>
  <c r="F32" i="5"/>
  <c r="F34" i="5" s="1"/>
  <c r="F28" i="5"/>
  <c r="AU32" i="5"/>
  <c r="O32" i="5"/>
  <c r="AX18" i="4"/>
  <c r="AX20" i="4" s="1"/>
  <c r="B15" i="4"/>
  <c r="F29" i="4"/>
  <c r="AA32" i="4"/>
  <c r="AM32" i="4"/>
  <c r="W32" i="4"/>
  <c r="J33" i="4"/>
  <c r="K2" i="4"/>
  <c r="AY32" i="4"/>
  <c r="AQ32" i="4"/>
  <c r="K32" i="4"/>
  <c r="AI32" i="4"/>
  <c r="S32" i="4"/>
  <c r="AU32" i="4"/>
  <c r="AE32" i="4"/>
  <c r="O32" i="4"/>
  <c r="I32" i="4"/>
  <c r="I34" i="4" s="1"/>
  <c r="H32" i="4"/>
  <c r="BF2" i="4" l="1"/>
  <c r="BE33" i="4"/>
  <c r="BE34" i="4" s="1"/>
  <c r="H34" i="4"/>
  <c r="J34" i="4"/>
  <c r="B15" i="5"/>
  <c r="F29" i="5"/>
  <c r="H33" i="5"/>
  <c r="H34" i="5" s="1"/>
  <c r="I2" i="5"/>
  <c r="B18" i="5"/>
  <c r="B18" i="4"/>
  <c r="K33" i="4"/>
  <c r="K34" i="4" s="1"/>
  <c r="L2" i="4"/>
  <c r="BG2" i="4" l="1"/>
  <c r="BG33" i="4" s="1"/>
  <c r="BG34" i="4" s="1"/>
  <c r="BF33" i="4"/>
  <c r="BF34" i="4" s="1"/>
  <c r="I32" i="5"/>
  <c r="B20" i="5"/>
  <c r="I33" i="5"/>
  <c r="J2" i="5"/>
  <c r="AX32" i="4"/>
  <c r="B20" i="4"/>
  <c r="L33" i="4"/>
  <c r="L34" i="4" s="1"/>
  <c r="M2" i="4"/>
  <c r="I34" i="5" l="1"/>
  <c r="J33" i="5"/>
  <c r="J34" i="5" s="1"/>
  <c r="K2" i="5"/>
  <c r="M33" i="4"/>
  <c r="M34" i="4" s="1"/>
  <c r="N2" i="4"/>
  <c r="K33" i="5" l="1"/>
  <c r="K34" i="5" s="1"/>
  <c r="L2" i="5"/>
  <c r="N33" i="4"/>
  <c r="N34" i="4" s="1"/>
  <c r="O2" i="4"/>
  <c r="L33" i="5" l="1"/>
  <c r="L34" i="5" s="1"/>
  <c r="M2" i="5"/>
  <c r="O33" i="4"/>
  <c r="O34" i="4" s="1"/>
  <c r="P2" i="4"/>
  <c r="M33" i="5" l="1"/>
  <c r="M34" i="5" s="1"/>
  <c r="N2" i="5"/>
  <c r="P33" i="4"/>
  <c r="P34" i="4" s="1"/>
  <c r="Q2" i="4"/>
  <c r="N33" i="5" l="1"/>
  <c r="N34" i="5" s="1"/>
  <c r="O2" i="5"/>
  <c r="Q33" i="4"/>
  <c r="Q34" i="4" s="1"/>
  <c r="R2" i="4"/>
  <c r="O33" i="5" l="1"/>
  <c r="O34" i="5" s="1"/>
  <c r="P2" i="5"/>
  <c r="S2" i="4"/>
  <c r="R33" i="4"/>
  <c r="R34" i="4" s="1"/>
  <c r="P33" i="5" l="1"/>
  <c r="P34" i="5" s="1"/>
  <c r="Q2" i="5"/>
  <c r="S33" i="4"/>
  <c r="S34" i="4" s="1"/>
  <c r="T2" i="4"/>
  <c r="Q33" i="5" l="1"/>
  <c r="Q34" i="5" s="1"/>
  <c r="R2" i="5"/>
  <c r="T33" i="4"/>
  <c r="T34" i="4" s="1"/>
  <c r="U2" i="4"/>
  <c r="R33" i="5" l="1"/>
  <c r="R34" i="5" s="1"/>
  <c r="S2" i="5"/>
  <c r="U33" i="4"/>
  <c r="U34" i="4" s="1"/>
  <c r="V2" i="4"/>
  <c r="S33" i="5" l="1"/>
  <c r="S34" i="5" s="1"/>
  <c r="T2" i="5"/>
  <c r="V33" i="4"/>
  <c r="V34" i="4" s="1"/>
  <c r="W2" i="4"/>
  <c r="T33" i="5" l="1"/>
  <c r="T34" i="5" s="1"/>
  <c r="U2" i="5"/>
  <c r="W33" i="4"/>
  <c r="W34" i="4" s="1"/>
  <c r="X2" i="4"/>
  <c r="U33" i="5" l="1"/>
  <c r="U34" i="5" s="1"/>
  <c r="V2" i="5"/>
  <c r="X33" i="4"/>
  <c r="X34" i="4" s="1"/>
  <c r="Y2" i="4"/>
  <c r="V33" i="5" l="1"/>
  <c r="V34" i="5" s="1"/>
  <c r="W2" i="5"/>
  <c r="Y33" i="4"/>
  <c r="Y34" i="4" s="1"/>
  <c r="Z2" i="4"/>
  <c r="W33" i="5" l="1"/>
  <c r="W34" i="5" s="1"/>
  <c r="X2" i="5"/>
  <c r="AA2" i="4"/>
  <c r="Z33" i="4"/>
  <c r="Z34" i="4" s="1"/>
  <c r="X33" i="5" l="1"/>
  <c r="X34" i="5" s="1"/>
  <c r="Y2" i="5"/>
  <c r="AA33" i="4"/>
  <c r="AA34" i="4" s="1"/>
  <c r="AB2" i="4"/>
  <c r="Y33" i="5" l="1"/>
  <c r="Y34" i="5" s="1"/>
  <c r="Z2" i="5"/>
  <c r="AB33" i="4"/>
  <c r="AB34" i="4" s="1"/>
  <c r="AC2" i="4"/>
  <c r="Z33" i="5" l="1"/>
  <c r="Z34" i="5" s="1"/>
  <c r="AA2" i="5"/>
  <c r="AC33" i="4"/>
  <c r="AC34" i="4" s="1"/>
  <c r="AD2" i="4"/>
  <c r="AA33" i="5" l="1"/>
  <c r="AA34" i="5" s="1"/>
  <c r="AB2" i="5"/>
  <c r="AD33" i="4"/>
  <c r="AD34" i="4" s="1"/>
  <c r="AE2" i="4"/>
  <c r="AB33" i="5" l="1"/>
  <c r="AB34" i="5" s="1"/>
  <c r="AC2" i="5"/>
  <c r="AE33" i="4"/>
  <c r="AE34" i="4" s="1"/>
  <c r="AF2" i="4"/>
  <c r="AC33" i="5" l="1"/>
  <c r="AC34" i="5" s="1"/>
  <c r="AD2" i="5"/>
  <c r="AF33" i="4"/>
  <c r="AF34" i="4" s="1"/>
  <c r="AG2" i="4"/>
  <c r="AD33" i="5" l="1"/>
  <c r="AD34" i="5" s="1"/>
  <c r="AE2" i="5"/>
  <c r="AG33" i="4"/>
  <c r="AG34" i="4" s="1"/>
  <c r="AH2" i="4"/>
  <c r="AE33" i="5" l="1"/>
  <c r="AE34" i="5" s="1"/>
  <c r="AF2" i="5"/>
  <c r="AH33" i="4"/>
  <c r="AH34" i="4" s="1"/>
  <c r="AI2" i="4"/>
  <c r="AF33" i="5" l="1"/>
  <c r="AF34" i="5" s="1"/>
  <c r="AG2" i="5"/>
  <c r="AI33" i="4"/>
  <c r="AI34" i="4" s="1"/>
  <c r="AJ2" i="4"/>
  <c r="AG33" i="5" l="1"/>
  <c r="AG34" i="5" s="1"/>
  <c r="AH2" i="5"/>
  <c r="AJ33" i="4"/>
  <c r="AJ34" i="4" s="1"/>
  <c r="AK2" i="4"/>
  <c r="AH33" i="5" l="1"/>
  <c r="AH34" i="5" s="1"/>
  <c r="AI2" i="5"/>
  <c r="AK33" i="4"/>
  <c r="AK34" i="4" s="1"/>
  <c r="AL2" i="4"/>
  <c r="AI33" i="5" l="1"/>
  <c r="AI34" i="5" s="1"/>
  <c r="AJ2" i="5"/>
  <c r="AL33" i="4"/>
  <c r="AL34" i="4" s="1"/>
  <c r="AM2" i="4"/>
  <c r="AJ33" i="5" l="1"/>
  <c r="AJ34" i="5" s="1"/>
  <c r="AK2" i="5"/>
  <c r="AM33" i="4"/>
  <c r="AM34" i="4" s="1"/>
  <c r="AN2" i="4"/>
  <c r="AK33" i="5" l="1"/>
  <c r="AK34" i="5" s="1"/>
  <c r="AL2" i="5"/>
  <c r="AN33" i="4"/>
  <c r="AN34" i="4" s="1"/>
  <c r="AO2" i="4"/>
  <c r="AL33" i="5" l="1"/>
  <c r="AL34" i="5" s="1"/>
  <c r="AM2" i="5"/>
  <c r="AO33" i="4"/>
  <c r="AO34" i="4" s="1"/>
  <c r="AP2" i="4"/>
  <c r="AM33" i="5" l="1"/>
  <c r="AM34" i="5" s="1"/>
  <c r="AN2" i="5"/>
  <c r="AP33" i="4"/>
  <c r="AP34" i="4" s="1"/>
  <c r="AQ2" i="4"/>
  <c r="AN33" i="5" l="1"/>
  <c r="AN34" i="5" s="1"/>
  <c r="AO2" i="5"/>
  <c r="AQ33" i="4"/>
  <c r="AQ34" i="4" s="1"/>
  <c r="AR2" i="4"/>
  <c r="AO33" i="5" l="1"/>
  <c r="AO34" i="5" s="1"/>
  <c r="AP2" i="5"/>
  <c r="AR33" i="4"/>
  <c r="AR34" i="4" s="1"/>
  <c r="AS2" i="4"/>
  <c r="AP33" i="5" l="1"/>
  <c r="AP34" i="5" s="1"/>
  <c r="AQ2" i="5"/>
  <c r="AS33" i="4"/>
  <c r="AS34" i="4" s="1"/>
  <c r="AT2" i="4"/>
  <c r="AQ33" i="5" l="1"/>
  <c r="AQ34" i="5" s="1"/>
  <c r="AR2" i="5"/>
  <c r="AT33" i="4"/>
  <c r="AT34" i="4" s="1"/>
  <c r="AU2" i="4"/>
  <c r="AR33" i="5" l="1"/>
  <c r="AR34" i="5" s="1"/>
  <c r="AS2" i="5"/>
  <c r="AU33" i="4"/>
  <c r="AU34" i="4" s="1"/>
  <c r="AV2" i="4"/>
  <c r="AS33" i="5" l="1"/>
  <c r="AS34" i="5" s="1"/>
  <c r="AT2" i="5"/>
  <c r="AV33" i="4"/>
  <c r="AV34" i="4" s="1"/>
  <c r="AW2" i="4"/>
  <c r="AT33" i="5" l="1"/>
  <c r="AT34" i="5" s="1"/>
  <c r="AU2" i="5"/>
  <c r="AW33" i="4"/>
  <c r="AW34" i="4" s="1"/>
  <c r="AX2" i="4"/>
  <c r="AU33" i="5" l="1"/>
  <c r="AU34" i="5" s="1"/>
  <c r="AV2" i="5"/>
  <c r="AY2" i="4"/>
  <c r="AX33" i="4"/>
  <c r="AX34" i="4" s="1"/>
  <c r="AV33" i="5" l="1"/>
  <c r="AV34" i="5" s="1"/>
  <c r="AW2" i="5"/>
  <c r="AY33" i="4"/>
  <c r="AY34" i="4" s="1"/>
  <c r="B35" i="4" s="1"/>
  <c r="AW33" i="5" l="1"/>
  <c r="AW34" i="5" s="1"/>
  <c r="AX2" i="5"/>
  <c r="AX33" i="5" l="1"/>
  <c r="AX34" i="5" s="1"/>
  <c r="AY2" i="5"/>
  <c r="AY33" i="5" l="1"/>
  <c r="AY34" i="5" s="1"/>
  <c r="B34" i="5" s="1"/>
  <c r="B35" i="5" s="1"/>
  <c r="F2" i="1" l="1"/>
  <c r="AW23" i="1" l="1"/>
  <c r="AW24" i="1" s="1"/>
  <c r="AV23" i="1"/>
  <c r="AV24" i="1" s="1"/>
  <c r="AU23" i="1"/>
  <c r="AU24" i="1" s="1"/>
  <c r="AT23" i="1"/>
  <c r="AT24" i="1" s="1"/>
  <c r="AS23" i="1"/>
  <c r="AS24" i="1" s="1"/>
  <c r="AR23" i="1"/>
  <c r="AR24" i="1" s="1"/>
  <c r="AQ23" i="1"/>
  <c r="AQ24" i="1" s="1"/>
  <c r="AP23" i="1"/>
  <c r="AP24" i="1" s="1"/>
  <c r="AO23" i="1"/>
  <c r="AO24" i="1" s="1"/>
  <c r="AN23" i="1"/>
  <c r="AN24" i="1" s="1"/>
  <c r="AM23" i="1"/>
  <c r="AM24" i="1" s="1"/>
  <c r="AL23" i="1"/>
  <c r="AL24" i="1" s="1"/>
  <c r="AK23" i="1"/>
  <c r="AK24" i="1" s="1"/>
  <c r="AJ23" i="1"/>
  <c r="AJ24" i="1" s="1"/>
  <c r="AI23" i="1"/>
  <c r="AI24" i="1" s="1"/>
  <c r="AH23" i="1"/>
  <c r="AH24" i="1" s="1"/>
  <c r="AG23" i="1"/>
  <c r="AG24" i="1" s="1"/>
  <c r="AF23" i="1"/>
  <c r="AF24" i="1" s="1"/>
  <c r="AE23" i="1"/>
  <c r="AE24" i="1" s="1"/>
  <c r="AD23" i="1"/>
  <c r="AD24" i="1" s="1"/>
  <c r="AC23" i="1"/>
  <c r="AC24" i="1" s="1"/>
  <c r="AB23" i="1"/>
  <c r="AB24" i="1" s="1"/>
  <c r="AA23" i="1"/>
  <c r="AA24" i="1" s="1"/>
  <c r="Z23" i="1"/>
  <c r="Z24" i="1" s="1"/>
  <c r="Y23" i="1"/>
  <c r="Y24" i="1" s="1"/>
  <c r="X23" i="1"/>
  <c r="X24" i="1" s="1"/>
  <c r="W23" i="1"/>
  <c r="W24" i="1" s="1"/>
  <c r="V23" i="1"/>
  <c r="V24" i="1" s="1"/>
  <c r="U23" i="1"/>
  <c r="U24" i="1" s="1"/>
  <c r="T23" i="1"/>
  <c r="T24" i="1" s="1"/>
  <c r="S23" i="1"/>
  <c r="S24" i="1" s="1"/>
  <c r="R23" i="1"/>
  <c r="R24" i="1" s="1"/>
  <c r="Q23" i="1"/>
  <c r="Q24" i="1" s="1"/>
  <c r="P23" i="1"/>
  <c r="P24" i="1" s="1"/>
  <c r="O23" i="1"/>
  <c r="O24" i="1" s="1"/>
  <c r="N23" i="1"/>
  <c r="N24" i="1" s="1"/>
  <c r="M23" i="1"/>
  <c r="M24" i="1" s="1"/>
  <c r="L23" i="1"/>
  <c r="L24" i="1" s="1"/>
  <c r="K23" i="1"/>
  <c r="K24" i="1" s="1"/>
  <c r="J23" i="1"/>
  <c r="J24" i="1" s="1"/>
  <c r="I23" i="1"/>
  <c r="I24" i="1" s="1"/>
  <c r="H23" i="1"/>
  <c r="H24" i="1" s="1"/>
  <c r="A22" i="1"/>
  <c r="A23" i="1" s="1"/>
  <c r="G23" i="1" l="1"/>
  <c r="G24" i="1" s="1"/>
  <c r="F33" i="1"/>
  <c r="G2" i="1"/>
  <c r="E3" i="1"/>
  <c r="F3" i="1" s="1"/>
  <c r="G3" i="1" s="1"/>
  <c r="H3" i="1" s="1"/>
  <c r="I3" i="1" s="1"/>
  <c r="J3" i="1" s="1"/>
  <c r="K3" i="1" s="1"/>
  <c r="L3" i="1" s="1"/>
  <c r="M3" i="1" s="1"/>
  <c r="N3" i="1" s="1"/>
  <c r="O3" i="1" s="1"/>
  <c r="P3" i="1" s="1"/>
  <c r="Q3" i="1" s="1"/>
  <c r="R3" i="1" s="1"/>
  <c r="S3" i="1" s="1"/>
  <c r="T3" i="1" s="1"/>
  <c r="U3" i="1" s="1"/>
  <c r="V3" i="1" s="1"/>
  <c r="W3" i="1" s="1"/>
  <c r="X3" i="1" s="1"/>
  <c r="Y3" i="1" s="1"/>
  <c r="Z3" i="1" s="1"/>
  <c r="AA3" i="1" s="1"/>
  <c r="AB3" i="1" s="1"/>
  <c r="AC3" i="1" s="1"/>
  <c r="AD3" i="1" s="1"/>
  <c r="AE3" i="1" s="1"/>
  <c r="AF3" i="1" s="1"/>
  <c r="AG3" i="1" s="1"/>
  <c r="AH3" i="1" s="1"/>
  <c r="AI3" i="1" s="1"/>
  <c r="AJ3" i="1" s="1"/>
  <c r="AK3" i="1" s="1"/>
  <c r="AL3" i="1" s="1"/>
  <c r="AM3" i="1" s="1"/>
  <c r="AN3" i="1" s="1"/>
  <c r="AO3" i="1" s="1"/>
  <c r="AP3" i="1" s="1"/>
  <c r="AQ3" i="1" s="1"/>
  <c r="AR3" i="1" s="1"/>
  <c r="AS3" i="1" s="1"/>
  <c r="AT3" i="1" s="1"/>
  <c r="AU3" i="1" s="1"/>
  <c r="AV3" i="1" s="1"/>
  <c r="AW3" i="1" s="1"/>
  <c r="AX3" i="1" s="1"/>
  <c r="AY3" i="1" s="1"/>
  <c r="B22"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G18" i="1"/>
  <c r="F18" i="1"/>
  <c r="F20" i="1" s="1"/>
  <c r="B16" i="1"/>
  <c r="B17"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AX12" i="1"/>
  <c r="AW12" i="1"/>
  <c r="AV12" i="1"/>
  <c r="AU12"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AX11" i="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H15" i="1" s="1"/>
  <c r="H18" i="1" s="1"/>
  <c r="B7" i="1"/>
  <c r="I8" i="1"/>
  <c r="I12" i="1" s="1"/>
  <c r="B5" i="1"/>
  <c r="H20" i="1" l="1"/>
  <c r="H32" i="1" s="1"/>
  <c r="G20" i="1"/>
  <c r="G32" i="1" s="1"/>
  <c r="F32" i="1"/>
  <c r="F28" i="1"/>
  <c r="F29" i="1" s="1"/>
  <c r="AY15" i="1"/>
  <c r="AY18" i="1" s="1"/>
  <c r="F34" i="1"/>
  <c r="H2" i="1"/>
  <c r="H33" i="1" s="1"/>
  <c r="G33" i="1"/>
  <c r="J15" i="1"/>
  <c r="J18" i="1" s="1"/>
  <c r="N15" i="1"/>
  <c r="N18" i="1" s="1"/>
  <c r="R15" i="1"/>
  <c r="R18" i="1" s="1"/>
  <c r="V15" i="1"/>
  <c r="V18" i="1" s="1"/>
  <c r="Z15" i="1"/>
  <c r="Z18" i="1" s="1"/>
  <c r="AD15" i="1"/>
  <c r="AD18" i="1" s="1"/>
  <c r="AL15" i="1"/>
  <c r="AL18" i="1" s="1"/>
  <c r="AP15" i="1"/>
  <c r="AP18" i="1" s="1"/>
  <c r="AT15" i="1"/>
  <c r="AT18" i="1" s="1"/>
  <c r="AX15" i="1"/>
  <c r="AX18" i="1" s="1"/>
  <c r="M15" i="1"/>
  <c r="M18" i="1" s="1"/>
  <c r="Q15" i="1"/>
  <c r="Q18" i="1" s="1"/>
  <c r="U15" i="1"/>
  <c r="U18" i="1" s="1"/>
  <c r="Y15" i="1"/>
  <c r="AC15" i="1"/>
  <c r="AC18" i="1" s="1"/>
  <c r="AG15" i="1"/>
  <c r="AK15" i="1"/>
  <c r="AK18" i="1" s="1"/>
  <c r="AO15" i="1"/>
  <c r="AS15" i="1"/>
  <c r="AS18" i="1" s="1"/>
  <c r="AW15" i="1"/>
  <c r="L15" i="1"/>
  <c r="L18" i="1" s="1"/>
  <c r="P15" i="1"/>
  <c r="P18" i="1" s="1"/>
  <c r="T15" i="1"/>
  <c r="T18" i="1" s="1"/>
  <c r="X15" i="1"/>
  <c r="X18" i="1" s="1"/>
  <c r="AB15" i="1"/>
  <c r="AF15" i="1"/>
  <c r="AF18" i="1" s="1"/>
  <c r="AJ15" i="1"/>
  <c r="AJ18" i="1" s="1"/>
  <c r="AN15" i="1"/>
  <c r="AN18" i="1" s="1"/>
  <c r="AR15" i="1"/>
  <c r="AR18" i="1" s="1"/>
  <c r="AV15" i="1"/>
  <c r="AV18" i="1" s="1"/>
  <c r="B24" i="1"/>
  <c r="B12" i="1"/>
  <c r="K15" i="1"/>
  <c r="K18" i="1" s="1"/>
  <c r="O15" i="1"/>
  <c r="O18" i="1" s="1"/>
  <c r="S15" i="1"/>
  <c r="S18" i="1" s="1"/>
  <c r="W15" i="1"/>
  <c r="W18" i="1" s="1"/>
  <c r="AA15" i="1"/>
  <c r="AA18" i="1" s="1"/>
  <c r="AE15" i="1"/>
  <c r="AE18" i="1" s="1"/>
  <c r="AI15" i="1"/>
  <c r="AI18" i="1" s="1"/>
  <c r="AM15" i="1"/>
  <c r="AM18" i="1" s="1"/>
  <c r="AQ15" i="1"/>
  <c r="AQ18" i="1" s="1"/>
  <c r="B14" i="1"/>
  <c r="B11" i="1"/>
  <c r="B8" i="1"/>
  <c r="I15" i="1"/>
  <c r="I18" i="1" s="1"/>
  <c r="AH15" i="1"/>
  <c r="AH18" i="1" s="1"/>
  <c r="AU15" i="1"/>
  <c r="AU18" i="1" s="1"/>
  <c r="AB18" i="1"/>
  <c r="B13" i="1"/>
  <c r="B9" i="1"/>
  <c r="AY20" i="1" l="1"/>
  <c r="AY32" i="1" s="1"/>
  <c r="O20" i="1"/>
  <c r="O32" i="1" s="1"/>
  <c r="AF20" i="1"/>
  <c r="AF32" i="1" s="1"/>
  <c r="AD20" i="1"/>
  <c r="AD32" i="1" s="1"/>
  <c r="I20" i="1"/>
  <c r="I32" i="1" s="1"/>
  <c r="AA20" i="1"/>
  <c r="AA32" i="1" s="1"/>
  <c r="AR20" i="1"/>
  <c r="AR32" i="1" s="1"/>
  <c r="L20" i="1"/>
  <c r="L32" i="1" s="1"/>
  <c r="U20" i="1"/>
  <c r="U32" i="1" s="1"/>
  <c r="Z20" i="1"/>
  <c r="Z32" i="1" s="1"/>
  <c r="X20" i="1"/>
  <c r="X32" i="1" s="1"/>
  <c r="Q20" i="1"/>
  <c r="Q32" i="1" s="1"/>
  <c r="G34" i="1"/>
  <c r="AH20" i="1"/>
  <c r="AH32" i="1" s="1"/>
  <c r="AE32" i="1"/>
  <c r="AE20" i="1"/>
  <c r="AV20" i="1"/>
  <c r="AV32" i="1" s="1"/>
  <c r="P32" i="1"/>
  <c r="P20" i="1"/>
  <c r="AX20" i="1"/>
  <c r="AX32" i="1" s="1"/>
  <c r="N32" i="1"/>
  <c r="N20" i="1"/>
  <c r="AB20" i="1"/>
  <c r="AB32" i="1" s="1"/>
  <c r="AQ32" i="1"/>
  <c r="AQ20" i="1"/>
  <c r="K20" i="1"/>
  <c r="K32" i="1" s="1"/>
  <c r="AK32" i="1"/>
  <c r="AK20" i="1"/>
  <c r="AT20" i="1"/>
  <c r="AT32" i="1" s="1"/>
  <c r="J32" i="1"/>
  <c r="J20" i="1"/>
  <c r="AM20" i="1"/>
  <c r="AM32" i="1" s="1"/>
  <c r="W32" i="1"/>
  <c r="W20" i="1"/>
  <c r="AN20" i="1"/>
  <c r="AN32" i="1" s="1"/>
  <c r="AP32" i="1"/>
  <c r="AP20" i="1"/>
  <c r="V20" i="1"/>
  <c r="V32" i="1" s="1"/>
  <c r="AU32" i="1"/>
  <c r="AU20" i="1"/>
  <c r="AI20" i="1"/>
  <c r="AI32" i="1" s="1"/>
  <c r="S32" i="1"/>
  <c r="S20" i="1"/>
  <c r="AJ20" i="1"/>
  <c r="AJ32" i="1" s="1"/>
  <c r="T32" i="1"/>
  <c r="T20" i="1"/>
  <c r="AS20" i="1"/>
  <c r="AS32" i="1" s="1"/>
  <c r="AC32" i="1"/>
  <c r="AC20" i="1"/>
  <c r="M20" i="1"/>
  <c r="M32" i="1" s="1"/>
  <c r="AL32" i="1"/>
  <c r="AL20" i="1"/>
  <c r="R20" i="1"/>
  <c r="R32" i="1" s="1"/>
  <c r="H34" i="1"/>
  <c r="I2" i="1"/>
  <c r="Y18" i="1"/>
  <c r="Y20" i="1" l="1"/>
  <c r="Y32" i="1" s="1"/>
  <c r="J2" i="1"/>
  <c r="I33" i="1"/>
  <c r="I34" i="1" s="1"/>
  <c r="AG18" i="1"/>
  <c r="AG20" i="1" l="1"/>
  <c r="AG32" i="1" s="1"/>
  <c r="K2" i="1"/>
  <c r="J33" i="1"/>
  <c r="J34" i="1" s="1"/>
  <c r="AW18" i="1"/>
  <c r="AW20" i="1" l="1"/>
  <c r="AW32" i="1" s="1"/>
  <c r="L2" i="1"/>
  <c r="K33" i="1"/>
  <c r="K34" i="1" s="1"/>
  <c r="B15" i="1"/>
  <c r="AO18" i="1"/>
  <c r="AO20" i="1" s="1"/>
  <c r="M2" i="1" l="1"/>
  <c r="L33" i="1"/>
  <c r="L34" i="1" s="1"/>
  <c r="B18" i="1"/>
  <c r="N2" i="1" l="1"/>
  <c r="M33" i="1"/>
  <c r="M34" i="1" s="1"/>
  <c r="B20" i="1"/>
  <c r="AO32" i="1"/>
  <c r="O2" i="1" l="1"/>
  <c r="N33" i="1"/>
  <c r="N34" i="1" s="1"/>
  <c r="P2" i="1" l="1"/>
  <c r="O33" i="1"/>
  <c r="O34" i="1" s="1"/>
  <c r="Q2" i="1" l="1"/>
  <c r="P33" i="1"/>
  <c r="P34" i="1" s="1"/>
  <c r="R2" i="1" l="1"/>
  <c r="Q33" i="1"/>
  <c r="Q34" i="1" s="1"/>
  <c r="S2" i="1" l="1"/>
  <c r="R33" i="1"/>
  <c r="R34" i="1" s="1"/>
  <c r="T2" i="1" l="1"/>
  <c r="S33" i="1"/>
  <c r="S34" i="1" s="1"/>
  <c r="U2" i="1" l="1"/>
  <c r="T33" i="1"/>
  <c r="T34" i="1" s="1"/>
  <c r="V2" i="1" l="1"/>
  <c r="U33" i="1"/>
  <c r="U34" i="1" s="1"/>
  <c r="W2" i="1" l="1"/>
  <c r="V33" i="1"/>
  <c r="V34" i="1" s="1"/>
  <c r="X2" i="1" l="1"/>
  <c r="W33" i="1"/>
  <c r="W34" i="1" s="1"/>
  <c r="Y2" i="1" l="1"/>
  <c r="X33" i="1"/>
  <c r="X34" i="1" s="1"/>
  <c r="Z2" i="1" l="1"/>
  <c r="Y33" i="1"/>
  <c r="Y34" i="1" s="1"/>
  <c r="AA2" i="1" l="1"/>
  <c r="Z33" i="1"/>
  <c r="Z34" i="1" s="1"/>
  <c r="AB2" i="1" l="1"/>
  <c r="AA33" i="1"/>
  <c r="AA34" i="1" s="1"/>
  <c r="AC2" i="1" l="1"/>
  <c r="AB33" i="1"/>
  <c r="AB34" i="1" s="1"/>
  <c r="AD2" i="1" l="1"/>
  <c r="AC33" i="1"/>
  <c r="AC34" i="1" s="1"/>
  <c r="AE2" i="1" l="1"/>
  <c r="AD33" i="1"/>
  <c r="AD34" i="1" s="1"/>
  <c r="AF2" i="1" l="1"/>
  <c r="AE33" i="1"/>
  <c r="AE34" i="1" s="1"/>
  <c r="AG2" i="1" l="1"/>
  <c r="AF33" i="1"/>
  <c r="AF34" i="1" s="1"/>
  <c r="AH2" i="1" l="1"/>
  <c r="AG33" i="1"/>
  <c r="AG34" i="1" s="1"/>
  <c r="AI2" i="1" l="1"/>
  <c r="AH33" i="1"/>
  <c r="AH34" i="1" s="1"/>
  <c r="AJ2" i="1" l="1"/>
  <c r="AI33" i="1"/>
  <c r="AI34" i="1" s="1"/>
  <c r="AK2" i="1" l="1"/>
  <c r="AJ33" i="1"/>
  <c r="AJ34" i="1" s="1"/>
  <c r="AL2" i="1" l="1"/>
  <c r="AK33" i="1"/>
  <c r="AK34" i="1" s="1"/>
  <c r="AM2" i="1" l="1"/>
  <c r="AL33" i="1"/>
  <c r="AL34" i="1" s="1"/>
  <c r="AN2" i="1" l="1"/>
  <c r="AM33" i="1"/>
  <c r="AM34" i="1" s="1"/>
  <c r="AO2" i="1" l="1"/>
  <c r="AN33" i="1"/>
  <c r="AN34" i="1" s="1"/>
  <c r="AP2" i="1" l="1"/>
  <c r="AO33" i="1"/>
  <c r="AO34" i="1" s="1"/>
  <c r="AQ2" i="1" l="1"/>
  <c r="AP33" i="1"/>
  <c r="AP34" i="1" s="1"/>
  <c r="AR2" i="1" l="1"/>
  <c r="AQ33" i="1"/>
  <c r="AQ34" i="1" s="1"/>
  <c r="AS2" i="1" l="1"/>
  <c r="AR33" i="1"/>
  <c r="AR34" i="1" s="1"/>
  <c r="AT2" i="1" l="1"/>
  <c r="AS33" i="1"/>
  <c r="AS34" i="1" s="1"/>
  <c r="AU2" i="1" l="1"/>
  <c r="AT33" i="1"/>
  <c r="AT34" i="1" s="1"/>
  <c r="AV2" i="1" l="1"/>
  <c r="AU33" i="1"/>
  <c r="AU34" i="1" s="1"/>
  <c r="AW2" i="1" l="1"/>
  <c r="AV33" i="1"/>
  <c r="AV34" i="1" s="1"/>
  <c r="AX2" i="1" l="1"/>
  <c r="AW33" i="1"/>
  <c r="AW34" i="1" s="1"/>
  <c r="AY2" i="1" l="1"/>
  <c r="AY33" i="1" s="1"/>
  <c r="AY34" i="1" s="1"/>
  <c r="AX33" i="1"/>
  <c r="AX34" i="1" s="1"/>
  <c r="B34" i="1" l="1"/>
  <c r="B35" i="1" s="1"/>
  <c r="B26" i="1" l="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B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AV28" i="1"/>
  <c r="AW28" i="1"/>
  <c r="AX28" i="1"/>
  <c r="AY28"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N29" i="1"/>
  <c r="AO29" i="1"/>
  <c r="AP29" i="1"/>
  <c r="AQ29" i="1"/>
  <c r="AR29" i="1"/>
  <c r="AS29" i="1"/>
  <c r="AT29" i="1"/>
  <c r="AU29" i="1"/>
  <c r="AV29" i="1"/>
  <c r="AW29" i="1"/>
  <c r="AX29" i="1"/>
  <c r="AY29" i="1"/>
  <c r="B26" i="4"/>
  <c r="G26" i="4"/>
  <c r="H26" i="4"/>
  <c r="I26" i="4"/>
  <c r="J26" i="4"/>
  <c r="K26" i="4"/>
  <c r="L26" i="4"/>
  <c r="M26" i="4"/>
  <c r="N26" i="4"/>
  <c r="O26" i="4"/>
  <c r="P26" i="4"/>
  <c r="Q26" i="4"/>
  <c r="R26" i="4"/>
  <c r="S26" i="4"/>
  <c r="T26" i="4"/>
  <c r="U26" i="4"/>
  <c r="V26" i="4"/>
  <c r="W26" i="4"/>
  <c r="X26" i="4"/>
  <c r="Y26" i="4"/>
  <c r="Z26" i="4"/>
  <c r="AA26" i="4"/>
  <c r="AB26" i="4"/>
  <c r="AC26" i="4"/>
  <c r="AD26" i="4"/>
  <c r="AE26" i="4"/>
  <c r="AF26" i="4"/>
  <c r="AG26" i="4"/>
  <c r="AH26" i="4"/>
  <c r="AI26" i="4"/>
  <c r="AJ26" i="4"/>
  <c r="AK26" i="4"/>
  <c r="AL26" i="4"/>
  <c r="AM26" i="4"/>
  <c r="AN26" i="4"/>
  <c r="AO26" i="4"/>
  <c r="AP26" i="4"/>
  <c r="AQ26" i="4"/>
  <c r="AR26" i="4"/>
  <c r="AS26" i="4"/>
  <c r="AT26" i="4"/>
  <c r="AU26" i="4"/>
  <c r="AV26" i="4"/>
  <c r="AW26" i="4"/>
  <c r="AX26" i="4"/>
  <c r="AY26" i="4"/>
  <c r="AZ26" i="4"/>
  <c r="BA26" i="4"/>
  <c r="BB26" i="4"/>
  <c r="BC26" i="4"/>
  <c r="BD26" i="4"/>
  <c r="BE26" i="4"/>
  <c r="BF26" i="4"/>
  <c r="BG26" i="4"/>
  <c r="B28" i="4"/>
  <c r="G28" i="4"/>
  <c r="H28" i="4"/>
  <c r="I28" i="4"/>
  <c r="J28" i="4"/>
  <c r="K28" i="4"/>
  <c r="L28" i="4"/>
  <c r="M28" i="4"/>
  <c r="N28" i="4"/>
  <c r="O28" i="4"/>
  <c r="P28" i="4"/>
  <c r="Q28" i="4"/>
  <c r="R28" i="4"/>
  <c r="S28" i="4"/>
  <c r="T28" i="4"/>
  <c r="U28" i="4"/>
  <c r="V28" i="4"/>
  <c r="W28" i="4"/>
  <c r="X28" i="4"/>
  <c r="Y28" i="4"/>
  <c r="Z28" i="4"/>
  <c r="AA28" i="4"/>
  <c r="AB28" i="4"/>
  <c r="AC28" i="4"/>
  <c r="AD28" i="4"/>
  <c r="AE28" i="4"/>
  <c r="AF28" i="4"/>
  <c r="AG28" i="4"/>
  <c r="AH28" i="4"/>
  <c r="AI28" i="4"/>
  <c r="AJ28" i="4"/>
  <c r="AK28" i="4"/>
  <c r="AL28" i="4"/>
  <c r="AM28" i="4"/>
  <c r="AN28" i="4"/>
  <c r="AO28" i="4"/>
  <c r="AP28" i="4"/>
  <c r="AQ28" i="4"/>
  <c r="AR28" i="4"/>
  <c r="AS28" i="4"/>
  <c r="AT28" i="4"/>
  <c r="AU28" i="4"/>
  <c r="AV28" i="4"/>
  <c r="AW28" i="4"/>
  <c r="AX28" i="4"/>
  <c r="AY28" i="4"/>
  <c r="AZ28" i="4"/>
  <c r="BA28" i="4"/>
  <c r="BB28" i="4"/>
  <c r="BC28" i="4"/>
  <c r="BD28" i="4"/>
  <c r="BE28" i="4"/>
  <c r="BF28" i="4"/>
  <c r="BG28" i="4"/>
  <c r="G29" i="4"/>
  <c r="H29" i="4"/>
  <c r="I29" i="4"/>
  <c r="J29" i="4"/>
  <c r="K29" i="4"/>
  <c r="L29" i="4"/>
  <c r="M29" i="4"/>
  <c r="N29" i="4"/>
  <c r="O29" i="4"/>
  <c r="P29" i="4"/>
  <c r="Q29" i="4"/>
  <c r="R29" i="4"/>
  <c r="S29" i="4"/>
  <c r="T29" i="4"/>
  <c r="U29" i="4"/>
  <c r="V29" i="4"/>
  <c r="W29" i="4"/>
  <c r="X29" i="4"/>
  <c r="Y29" i="4"/>
  <c r="Z29" i="4"/>
  <c r="AA29" i="4"/>
  <c r="AB29" i="4"/>
  <c r="AC29" i="4"/>
  <c r="AD29" i="4"/>
  <c r="AE29" i="4"/>
  <c r="AF29"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W26" i="5"/>
  <c r="AX26" i="5"/>
  <c r="AY26" i="5"/>
  <c r="B28" i="5"/>
  <c r="G28" i="5"/>
  <c r="H28"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alcChain>
</file>

<file path=xl/sharedStrings.xml><?xml version="1.0" encoding="utf-8"?>
<sst xmlns="http://schemas.openxmlformats.org/spreadsheetml/2006/main" count="130" uniqueCount="70">
  <si>
    <t>Land Sales</t>
  </si>
  <si>
    <t>Sens.</t>
  </si>
  <si>
    <t>Enabling Costs</t>
  </si>
  <si>
    <t>Comm. Infra</t>
  </si>
  <si>
    <t>Other Itemised</t>
  </si>
  <si>
    <t>Enabling Costs (Sens)</t>
  </si>
  <si>
    <t>Comm. Infra (Sens)</t>
  </si>
  <si>
    <t>Other Itemised (Sens)</t>
  </si>
  <si>
    <t>All Infra Costs (Sens)</t>
  </si>
  <si>
    <t>Fees</t>
  </si>
  <si>
    <t>MD Profit</t>
  </si>
  <si>
    <t>All Costs (Sens)</t>
  </si>
  <si>
    <t>Other</t>
  </si>
  <si>
    <t>Total</t>
  </si>
  <si>
    <t>CF before Land/Finance</t>
  </si>
  <si>
    <t>Total Hectares Purchased</t>
  </si>
  <si>
    <t>Land Purchase Cost</t>
  </si>
  <si>
    <t>Finance Charges</t>
  </si>
  <si>
    <t>CF Post Land &amp; Finance</t>
  </si>
  <si>
    <t>CF Post Land &amp; Finance Cum.</t>
  </si>
  <si>
    <t>Disc Factors (31 Dec Val Date)</t>
  </si>
  <si>
    <t>NPV</t>
  </si>
  <si>
    <t>CF Avail for Land (Unlev)</t>
  </si>
  <si>
    <t>Per Acre</t>
  </si>
  <si>
    <t>Land Schedule</t>
  </si>
  <si>
    <t>N</t>
  </si>
  <si>
    <t>WOB Model (Delivery Rates)</t>
  </si>
  <si>
    <t>WOB Model (Main)</t>
  </si>
  <si>
    <t>WOB Model (RTS)</t>
  </si>
  <si>
    <t>True DCF Approach</t>
  </si>
  <si>
    <t>Disc. Rate</t>
  </si>
  <si>
    <t>NPV Per Acre</t>
  </si>
  <si>
    <t>RTS Sensitivity Inputs</t>
  </si>
  <si>
    <t>WOB Model - Matthew O'Connell</t>
  </si>
  <si>
    <t>Cover Notes</t>
  </si>
  <si>
    <t>Ability to Sensitise Model (Assumptions excluding Delivery Rates &amp; RTS)</t>
  </si>
  <si>
    <t>Land Day 1?</t>
  </si>
  <si>
    <t>50% Route 4</t>
  </si>
  <si>
    <t>RTS Costs (excl. Route 4)</t>
  </si>
  <si>
    <t>Include Route 4? (1=Yes;0=No)</t>
  </si>
  <si>
    <t>Extra Incl. In Sensitised Model</t>
  </si>
  <si>
    <t>Additional Multiple of Base RTS Costs</t>
  </si>
  <si>
    <t>(0 = Base RTS Costs, 1 = 2 x RTS Costs; 2 = 3x RTS Costs)</t>
  </si>
  <si>
    <t>- This should be quite self-explanatory within the "Model" tab, where the green cells are able to be sensitised.</t>
  </si>
  <si>
    <t>- Cell A20 is a switch to buy all land upfront - "U" purchases land upfront and "N" purchases land over time as per Hyas.</t>
  </si>
  <si>
    <t>- The purple cell is the Residual Land Value output, which is Zero when the "correct" Land Purchase Value per acre is entered in Cell A24</t>
  </si>
  <si>
    <t>Delivery Rates Sheet (Model_Del)</t>
  </si>
  <si>
    <t>- This works identically to the main Model.  We have used modelling experience to re-phase costs to match a 250dpa delivery rate in the most appropriate way - this phasing</t>
  </si>
  <si>
    <t>can be seen on the Model_Del sheet.  250dpa was the delivery rate requested by Inspector Clews.</t>
  </si>
  <si>
    <t>- This works identically to the main Model.  In Rows 37-41, we show the RTS Sensitivities applied</t>
  </si>
  <si>
    <t>- The "base" RTS costs are included in the model as per the main Model tab.</t>
  </si>
  <si>
    <t xml:space="preserve">So A40 = 2 would mean 3x the base RTS cost was included and then sensitised according to the respective contingency scenario.  Indeed Mr Johnstone's costing reflected a suitable </t>
  </si>
  <si>
    <t>- The model is deliberately simple such that the "moving parts" can be seen clearly and the driving factors behind results from sensitivities can be easily understood.</t>
  </si>
  <si>
    <t>RTS Sheet (Model_RTS)</t>
  </si>
  <si>
    <t>- As outlined in our report we did not model inflation scenarios given our view they are entirely inappropriate and unfit for purpose.</t>
  </si>
  <si>
    <t xml:space="preserve">- The independent Transport expert, Steve Johnstone, who we and CAUSE jointly commissioned to write a report on the RTS proposals, suggested that in his opinion the </t>
  </si>
  <si>
    <t>General Model Notes</t>
  </si>
  <si>
    <t>- Model inputs are based on Hyas modelling.  Hyas were unwilling to share their model (even without formulas included); however, allowing for rounding and other minor differences, we are comfortable that calculations are sufficiently close to the Hyas modelling that all conclusions from this paper are meaningful and sound; in a small number of cases where assumptions have had to be made to reach a result, the term “approximate” has been used in relation to that figure within the paper.</t>
  </si>
  <si>
    <t>- The "key" cells are A24 (Residual land value payable); and B35 (NPV/acre which can be seen to provide a more meaningful residual land value in the context of this project)</t>
  </si>
  <si>
    <t>- This rephasing of costs is of great importance given the highly levered nature of the project.  For example if one were to engineer pushing as many of the costs as possible further back in time</t>
  </si>
  <si>
    <t>then the analysis might produce higher residual land values than our analysis herein, but clearly to do so would be an inappropriate approach to modelling in a real-world viability context.</t>
  </si>
  <si>
    <t>- Where Route 4 is included in a scenario where a cost uplift (as per Steve Johnstone's report) is applied, this uplift is also applied to the Route 4 cost.</t>
  </si>
  <si>
    <t>- The model should be operated with the "Automatic" calculation option applied and also the "Allow Iterative Calculations" option applied (required for an appropriate interest calculation)</t>
  </si>
  <si>
    <t>- We have an finance rate of 6.0% so that the model unsensitised can be seen to tie to the Hyas analysis; however, as per our paper, this finance cost is too low.</t>
  </si>
  <si>
    <t>- There is then flexibility to add in 50% of the cost of the important Route 4 (which was totally excluded from Hyas modelling) by changing Cell A39 to 1</t>
  </si>
  <si>
    <t>- Realistic RTS costs lead to an inability to purchase land (i.e. sub zero residual values); the model has been set to show such a scenario herein but can be amended</t>
  </si>
  <si>
    <t>by the user as set out above in order to help to understand the significance of RTS to viability.</t>
  </si>
  <si>
    <t>real world cost for a system approaching being fit for purpose (meaningfully altering modal share) would be around 3x the base RTS cost.  Cell A40 allows the addition of further multiples of RTS cost to be included.</t>
  </si>
  <si>
    <t>"base case" to model from, such that it is appropriate to then overlay contingencies to reflect issues encountered etc - there is no "double counting" by doing so.</t>
  </si>
  <si>
    <t>EXD/069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</si>
</sst>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quot;£&quot;0&quot;k/acre&quot;"/>
    <numFmt numFmtId="166" formatCode="0.0%"/>
    <numFmt numFmtId="167" formatCode="yyyy"/>
  </numFmts>
  <fonts count="27" x14ac:knownFonts="1">
    <font>
      <sz val="11"/>
      <color theme="1"/>
      <name val="Calibri"/>
      <family val="2"/>
      <scheme val="minor"/>
    </font>
    <font>
      <b/>
      <sz val="11"/>
      <color theme="1"/>
      <name val="Calibri"/>
      <family val="2"/>
      <scheme val="minor"/>
    </font>
    <font>
      <b/>
      <sz val="9"/>
      <color theme="1"/>
      <name val="Calibri"/>
      <family val="2"/>
      <scheme val="minor"/>
    </font>
    <font>
      <b/>
      <sz val="20"/>
      <color theme="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color theme="3" tint="0.39997558519241921"/>
      <name val="Calibri"/>
      <family val="2"/>
      <scheme val="minor"/>
    </font>
    <font>
      <sz val="8"/>
      <color theme="1"/>
      <name val="Calibri"/>
      <family val="2"/>
      <scheme val="minor"/>
    </font>
    <font>
      <b/>
      <sz val="8"/>
      <color theme="1"/>
      <name val="Calibri"/>
      <family val="2"/>
      <scheme val="minor"/>
    </font>
    <font>
      <i/>
      <sz val="8"/>
      <color theme="1"/>
      <name val="Calibri"/>
      <family val="2"/>
      <scheme val="minor"/>
    </font>
    <font>
      <sz val="10"/>
      <color theme="0" tint="-4.9989318521683403E-2"/>
      <name val="Calibri"/>
      <family val="2"/>
      <scheme val="minor"/>
    </font>
    <font>
      <b/>
      <sz val="10"/>
      <name val="Calibri"/>
      <family val="2"/>
      <scheme val="minor"/>
    </font>
    <font>
      <b/>
      <u/>
      <sz val="11"/>
      <color theme="1"/>
      <name val="Calibri"/>
      <family val="2"/>
      <scheme val="minor"/>
    </font>
    <font>
      <sz val="11"/>
      <color theme="0"/>
      <name val="Calibri"/>
      <family val="2"/>
      <scheme val="minor"/>
    </font>
    <font>
      <sz val="8"/>
      <color theme="3"/>
      <name val="Calibri"/>
      <family val="2"/>
      <scheme val="minor"/>
    </font>
    <font>
      <sz val="11"/>
      <color theme="3"/>
      <name val="Calibri"/>
      <family val="2"/>
      <scheme val="minor"/>
    </font>
    <font>
      <i/>
      <sz val="11"/>
      <color theme="3"/>
      <name val="Calibri"/>
      <family val="2"/>
      <scheme val="minor"/>
    </font>
    <font>
      <b/>
      <sz val="11"/>
      <color theme="3" tint="0.39997558519241921"/>
      <name val="Calibri"/>
      <family val="2"/>
      <scheme val="minor"/>
    </font>
    <font>
      <b/>
      <i/>
      <sz val="11"/>
      <color theme="1"/>
      <name val="Calibri"/>
      <family val="2"/>
      <scheme val="minor"/>
    </font>
    <font>
      <b/>
      <sz val="10"/>
      <color theme="4"/>
      <name val="Calibri"/>
      <family val="2"/>
      <scheme val="minor"/>
    </font>
    <font>
      <sz val="11"/>
      <color theme="4"/>
      <name val="Calibri"/>
      <family val="2"/>
      <scheme val="minor"/>
    </font>
    <font>
      <b/>
      <sz val="10"/>
      <color theme="3" tint="0.39997558519241921"/>
      <name val="Calibri"/>
      <family val="2"/>
      <scheme val="minor"/>
    </font>
    <font>
      <sz val="10"/>
      <color theme="0"/>
      <name val="Calibri"/>
      <family val="2"/>
      <scheme val="minor"/>
    </font>
    <font>
      <sz val="16"/>
      <color theme="1"/>
      <name val="Arial"/>
      <family val="2"/>
    </font>
    <font>
      <b/>
      <sz val="16"/>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xf numFmtId="0" fontId="0" fillId="0" borderId="0" xfId="0" applyFont="1"/>
    <xf numFmtId="164" fontId="0" fillId="0" borderId="0" xfId="0" applyNumberFormat="1"/>
    <xf numFmtId="3" fontId="0" fillId="0" borderId="0" xfId="0" applyNumberFormat="1" applyAlignment="1">
      <alignment horizontal="center"/>
    </xf>
    <xf numFmtId="0" fontId="3" fillId="0" borderId="0" xfId="0" applyFont="1"/>
    <xf numFmtId="164" fontId="1" fillId="0" borderId="0" xfId="0" applyNumberFormat="1" applyFont="1"/>
    <xf numFmtId="164" fontId="5" fillId="0" borderId="0" xfId="0" applyNumberFormat="1" applyFont="1"/>
    <xf numFmtId="164" fontId="6" fillId="0" borderId="0" xfId="0" applyNumberFormat="1" applyFont="1"/>
    <xf numFmtId="0" fontId="6" fillId="0" borderId="0" xfId="0" applyFont="1" applyAlignment="1">
      <alignment horizontal="center"/>
    </xf>
    <xf numFmtId="0" fontId="5" fillId="0" borderId="0" xfId="0" applyFont="1"/>
    <xf numFmtId="3" fontId="7" fillId="0" borderId="0" xfId="0" applyNumberFormat="1" applyFont="1" applyAlignment="1">
      <alignment horizontal="center"/>
    </xf>
    <xf numFmtId="0" fontId="7" fillId="0" borderId="0" xfId="0" applyFont="1"/>
    <xf numFmtId="9" fontId="8" fillId="0" borderId="0" xfId="0" applyNumberFormat="1" applyFont="1" applyAlignment="1">
      <alignment horizontal="center"/>
    </xf>
    <xf numFmtId="3" fontId="6" fillId="0" borderId="0" xfId="0" applyNumberFormat="1" applyFont="1" applyAlignment="1">
      <alignment horizontal="center"/>
    </xf>
    <xf numFmtId="0" fontId="6" fillId="0" borderId="0" xfId="0" applyFont="1"/>
    <xf numFmtId="3" fontId="5" fillId="0" borderId="0" xfId="0" applyNumberFormat="1" applyFont="1" applyAlignment="1">
      <alignment horizontal="center"/>
    </xf>
    <xf numFmtId="164" fontId="7" fillId="0" borderId="0" xfId="0" applyNumberFormat="1" applyFont="1"/>
    <xf numFmtId="164" fontId="9" fillId="0" borderId="0" xfId="0" applyNumberFormat="1" applyFont="1"/>
    <xf numFmtId="164" fontId="10" fillId="0" borderId="0" xfId="0" applyNumberFormat="1" applyFont="1"/>
    <xf numFmtId="164" fontId="11" fillId="0" borderId="0" xfId="0" applyNumberFormat="1" applyFont="1"/>
    <xf numFmtId="164" fontId="4" fillId="0" borderId="0" xfId="0" applyNumberFormat="1" applyFont="1"/>
    <xf numFmtId="167" fontId="2" fillId="0" borderId="1" xfId="0" applyNumberFormat="1" applyFont="1" applyBorder="1"/>
    <xf numFmtId="166" fontId="6" fillId="0" borderId="0" xfId="0" applyNumberFormat="1" applyFont="1" applyAlignment="1">
      <alignment horizontal="center"/>
    </xf>
    <xf numFmtId="0" fontId="12" fillId="0" borderId="0" xfId="0" applyFont="1"/>
    <xf numFmtId="0" fontId="9" fillId="0" borderId="0" xfId="0" applyFont="1"/>
    <xf numFmtId="0" fontId="14" fillId="0" borderId="0" xfId="0" applyFont="1"/>
    <xf numFmtId="3" fontId="5" fillId="0" borderId="2" xfId="0" applyNumberFormat="1" applyFont="1" applyBorder="1" applyAlignment="1">
      <alignment horizontal="center"/>
    </xf>
    <xf numFmtId="3" fontId="5" fillId="0" borderId="0" xfId="0" applyNumberFormat="1" applyFont="1" applyBorder="1" applyAlignment="1">
      <alignment horizontal="center"/>
    </xf>
    <xf numFmtId="9" fontId="0" fillId="0" borderId="0" xfId="0" applyNumberFormat="1"/>
    <xf numFmtId="9" fontId="9" fillId="0" borderId="0" xfId="0" applyNumberFormat="1" applyFont="1"/>
    <xf numFmtId="3" fontId="0" fillId="0" borderId="0" xfId="0" applyNumberFormat="1"/>
    <xf numFmtId="0" fontId="10" fillId="0" borderId="0" xfId="0" applyFont="1"/>
    <xf numFmtId="3" fontId="17" fillId="0" borderId="0" xfId="0" applyNumberFormat="1" applyFont="1" applyBorder="1" applyAlignment="1">
      <alignment horizontal="center" vertical="center"/>
    </xf>
    <xf numFmtId="3" fontId="1" fillId="0" borderId="0" xfId="0" applyNumberFormat="1" applyFont="1" applyAlignment="1">
      <alignment horizontal="left"/>
    </xf>
    <xf numFmtId="0" fontId="20" fillId="0" borderId="0" xfId="0" applyFont="1"/>
    <xf numFmtId="0" fontId="0" fillId="0" borderId="0" xfId="0" quotePrefix="1"/>
    <xf numFmtId="9" fontId="8" fillId="2" borderId="0" xfId="0" applyNumberFormat="1" applyFont="1" applyFill="1" applyAlignment="1">
      <alignment horizontal="center"/>
    </xf>
    <xf numFmtId="0" fontId="21" fillId="2" borderId="0" xfId="0" applyFont="1" applyFill="1" applyAlignment="1">
      <alignment horizontal="center"/>
    </xf>
    <xf numFmtId="166" fontId="8" fillId="2" borderId="0" xfId="0" applyNumberFormat="1" applyFont="1" applyFill="1" applyAlignment="1">
      <alignment horizontal="center"/>
    </xf>
    <xf numFmtId="3" fontId="6" fillId="3" borderId="2" xfId="0" applyNumberFormat="1" applyFont="1" applyFill="1" applyBorder="1" applyAlignment="1">
      <alignment horizontal="center"/>
    </xf>
    <xf numFmtId="0" fontId="2" fillId="0" borderId="0" xfId="0" applyFont="1"/>
    <xf numFmtId="3" fontId="4" fillId="0" borderId="0" xfId="0" applyNumberFormat="1" applyFont="1" applyAlignment="1">
      <alignment horizontal="left"/>
    </xf>
    <xf numFmtId="164" fontId="22" fillId="0" borderId="0" xfId="0" applyNumberFormat="1" applyFont="1"/>
    <xf numFmtId="0" fontId="19" fillId="2" borderId="0" xfId="0" applyFont="1" applyFill="1" applyAlignment="1">
      <alignment horizontal="center"/>
    </xf>
    <xf numFmtId="0" fontId="9" fillId="0" borderId="0" xfId="0" applyFont="1" applyBorder="1"/>
    <xf numFmtId="0" fontId="0" fillId="0" borderId="0" xfId="0" applyBorder="1"/>
    <xf numFmtId="0" fontId="18" fillId="0" borderId="0" xfId="0" applyFont="1" applyBorder="1"/>
    <xf numFmtId="166" fontId="17" fillId="0" borderId="0" xfId="0" applyNumberFormat="1" applyFont="1" applyBorder="1" applyAlignment="1">
      <alignment horizontal="center"/>
    </xf>
    <xf numFmtId="9" fontId="17" fillId="0" borderId="0" xfId="0" applyNumberFormat="1" applyFont="1" applyBorder="1" applyAlignment="1">
      <alignment horizontal="center" vertical="center"/>
    </xf>
    <xf numFmtId="0" fontId="10" fillId="0" borderId="0" xfId="0" applyFont="1" applyBorder="1"/>
    <xf numFmtId="0" fontId="16" fillId="0" borderId="0" xfId="0" applyFont="1" applyBorder="1"/>
    <xf numFmtId="0" fontId="15" fillId="0" borderId="0" xfId="0" applyFont="1" applyBorder="1"/>
    <xf numFmtId="3" fontId="17" fillId="0" borderId="0" xfId="0" applyNumberFormat="1" applyFont="1" applyBorder="1" applyAlignment="1">
      <alignment horizontal="center"/>
    </xf>
    <xf numFmtId="0" fontId="11" fillId="0" borderId="0" xfId="0" applyFont="1" applyBorder="1"/>
    <xf numFmtId="165" fontId="13" fillId="4" borderId="0" xfId="0" applyNumberFormat="1" applyFont="1" applyFill="1" applyAlignment="1">
      <alignment horizontal="center"/>
    </xf>
    <xf numFmtId="165" fontId="23" fillId="4" borderId="0" xfId="0" applyNumberFormat="1" applyFont="1" applyFill="1" applyAlignment="1">
      <alignment horizontal="center"/>
    </xf>
    <xf numFmtId="167" fontId="2" fillId="0" borderId="0" xfId="0" applyNumberFormat="1" applyFont="1" applyBorder="1"/>
    <xf numFmtId="164" fontId="0" fillId="0" borderId="0" xfId="0" applyNumberFormat="1" applyFont="1"/>
    <xf numFmtId="0" fontId="4" fillId="0" borderId="0" xfId="0" quotePrefix="1" applyFont="1"/>
    <xf numFmtId="0" fontId="24" fillId="0" borderId="0" xfId="0" applyFont="1"/>
    <xf numFmtId="0" fontId="0" fillId="0" borderId="0" xfId="0" quotePrefix="1" applyAlignment="1">
      <alignment horizontal="left" wrapText="1"/>
    </xf>
    <xf numFmtId="0" fontId="0" fillId="0" borderId="0" xfId="0" applyAlignment="1">
      <alignment horizontal="left" wrapText="1"/>
    </xf>
    <xf numFmtId="0" fontId="17" fillId="0" borderId="0" xfId="0" applyFont="1" applyBorder="1" applyAlignment="1">
      <alignment horizontal="center"/>
    </xf>
    <xf numFmtId="0" fontId="17" fillId="0" borderId="0" xfId="0" applyFont="1" applyBorder="1" applyAlignment="1">
      <alignment horizontal="center" vertical="center" textRotation="90" wrapText="1"/>
    </xf>
    <xf numFmtId="0" fontId="17" fillId="0" borderId="0" xfId="0" applyFont="1" applyBorder="1" applyAlignment="1">
      <alignment horizontal="center" vertical="center" textRotation="90"/>
    </xf>
    <xf numFmtId="0" fontId="26" fillId="0" borderId="0" xfId="0" applyFont="1"/>
    <xf numFmtId="0" fontId="2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tabSelected="1" zoomScale="174" workbookViewId="0">
      <selection activeCell="M2" sqref="M2"/>
    </sheetView>
  </sheetViews>
  <sheetFormatPr defaultColWidth="8.85546875" defaultRowHeight="15" x14ac:dyDescent="0.25"/>
  <cols>
    <col min="1" max="1" width="3.42578125" customWidth="1"/>
  </cols>
  <sheetData>
    <row r="1" spans="1:18" ht="26.25" x14ac:dyDescent="0.4">
      <c r="A1" s="5" t="s">
        <v>33</v>
      </c>
      <c r="I1" t="s">
        <v>69</v>
      </c>
      <c r="J1" s="67"/>
      <c r="N1" s="66"/>
    </row>
    <row r="2" spans="1:18" x14ac:dyDescent="0.25">
      <c r="A2" s="35" t="s">
        <v>34</v>
      </c>
    </row>
    <row r="4" spans="1:18" x14ac:dyDescent="0.25">
      <c r="B4" s="1" t="s">
        <v>56</v>
      </c>
    </row>
    <row r="5" spans="1:18" ht="45.95" customHeight="1" x14ac:dyDescent="0.25">
      <c r="B5" s="61" t="s">
        <v>57</v>
      </c>
      <c r="C5" s="62"/>
      <c r="D5" s="62"/>
      <c r="E5" s="62"/>
      <c r="F5" s="62"/>
      <c r="G5" s="62"/>
      <c r="H5" s="62"/>
      <c r="I5" s="62"/>
      <c r="J5" s="62"/>
      <c r="K5" s="62"/>
      <c r="L5" s="62"/>
      <c r="M5" s="62"/>
      <c r="N5" s="62"/>
      <c r="O5" s="62"/>
      <c r="P5" s="62"/>
      <c r="Q5" s="62"/>
      <c r="R5" s="62"/>
    </row>
    <row r="6" spans="1:18" x14ac:dyDescent="0.25">
      <c r="B6" s="36" t="s">
        <v>52</v>
      </c>
    </row>
    <row r="7" spans="1:18" x14ac:dyDescent="0.25">
      <c r="B7" s="36" t="s">
        <v>54</v>
      </c>
    </row>
    <row r="8" spans="1:18" x14ac:dyDescent="0.25">
      <c r="B8" s="36" t="s">
        <v>62</v>
      </c>
    </row>
    <row r="9" spans="1:18" x14ac:dyDescent="0.25">
      <c r="B9" s="59" t="s">
        <v>58</v>
      </c>
    </row>
    <row r="11" spans="1:18" x14ac:dyDescent="0.25">
      <c r="B11" s="1" t="s">
        <v>35</v>
      </c>
    </row>
    <row r="12" spans="1:18" x14ac:dyDescent="0.25">
      <c r="B12" s="36" t="s">
        <v>43</v>
      </c>
    </row>
    <row r="13" spans="1:18" x14ac:dyDescent="0.25">
      <c r="B13" s="36" t="s">
        <v>44</v>
      </c>
    </row>
    <row r="14" spans="1:18" x14ac:dyDescent="0.25">
      <c r="B14" s="36" t="s">
        <v>45</v>
      </c>
    </row>
    <row r="15" spans="1:18" x14ac:dyDescent="0.25">
      <c r="B15" s="36" t="s">
        <v>63</v>
      </c>
    </row>
    <row r="17" spans="2:2" x14ac:dyDescent="0.25">
      <c r="B17" s="1" t="s">
        <v>46</v>
      </c>
    </row>
    <row r="18" spans="2:2" x14ac:dyDescent="0.25">
      <c r="B18" s="36" t="s">
        <v>47</v>
      </c>
    </row>
    <row r="19" spans="2:2" x14ac:dyDescent="0.25">
      <c r="B19" t="s">
        <v>48</v>
      </c>
    </row>
    <row r="20" spans="2:2" x14ac:dyDescent="0.25">
      <c r="B20" s="36" t="s">
        <v>59</v>
      </c>
    </row>
    <row r="21" spans="2:2" x14ac:dyDescent="0.25">
      <c r="B21" s="36" t="s">
        <v>60</v>
      </c>
    </row>
    <row r="23" spans="2:2" x14ac:dyDescent="0.25">
      <c r="B23" s="1" t="s">
        <v>53</v>
      </c>
    </row>
    <row r="24" spans="2:2" x14ac:dyDescent="0.25">
      <c r="B24" s="36" t="s">
        <v>49</v>
      </c>
    </row>
    <row r="25" spans="2:2" x14ac:dyDescent="0.25">
      <c r="B25" s="36" t="s">
        <v>50</v>
      </c>
    </row>
    <row r="26" spans="2:2" x14ac:dyDescent="0.25">
      <c r="B26" s="36" t="s">
        <v>64</v>
      </c>
    </row>
    <row r="27" spans="2:2" x14ac:dyDescent="0.25">
      <c r="B27" s="36" t="s">
        <v>55</v>
      </c>
    </row>
    <row r="28" spans="2:2" x14ac:dyDescent="0.25">
      <c r="B28" t="s">
        <v>67</v>
      </c>
    </row>
    <row r="29" spans="2:2" x14ac:dyDescent="0.25">
      <c r="B29" t="s">
        <v>51</v>
      </c>
    </row>
    <row r="30" spans="2:2" x14ac:dyDescent="0.25">
      <c r="B30" t="s">
        <v>68</v>
      </c>
    </row>
    <row r="31" spans="2:2" x14ac:dyDescent="0.25">
      <c r="B31" s="36" t="s">
        <v>61</v>
      </c>
    </row>
    <row r="32" spans="2:2" x14ac:dyDescent="0.25">
      <c r="B32" s="36" t="s">
        <v>65</v>
      </c>
    </row>
    <row r="33" spans="2:2" x14ac:dyDescent="0.25">
      <c r="B33" t="s">
        <v>66</v>
      </c>
    </row>
  </sheetData>
  <mergeCells count="1">
    <mergeCell ref="B5:R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25"/>
  <sheetViews>
    <sheetView showGridLines="0" zoomScale="163" zoomScaleNormal="120" workbookViewId="0">
      <pane xSplit="3" ySplit="3" topLeftCell="D4" activePane="bottomRight" state="frozen"/>
      <selection pane="topRight" activeCell="D1" sqref="D1"/>
      <selection pane="bottomLeft" activeCell="A4" sqref="A4"/>
      <selection pane="bottomRight" activeCell="A5" sqref="A5"/>
    </sheetView>
  </sheetViews>
  <sheetFormatPr defaultColWidth="8.85546875" defaultRowHeight="15" x14ac:dyDescent="0.25"/>
  <cols>
    <col min="1" max="2" width="10" bestFit="1" customWidth="1"/>
    <col min="3" max="3" width="26.28515625" style="1" customWidth="1"/>
    <col min="4" max="4" width="4.7109375" customWidth="1"/>
    <col min="5" max="5" width="5.42578125" customWidth="1"/>
    <col min="6" max="9" width="4.7109375" customWidth="1"/>
    <col min="10" max="10" width="5" customWidth="1"/>
    <col min="11" max="51" width="4.7109375" customWidth="1"/>
    <col min="52" max="52" width="9.42578125" customWidth="1"/>
    <col min="53" max="53" width="10.42578125" customWidth="1"/>
    <col min="54" max="58" width="10.7109375" customWidth="1"/>
    <col min="59" max="69" width="4.7109375" customWidth="1"/>
  </cols>
  <sheetData>
    <row r="1" spans="1:51" ht="26.25" x14ac:dyDescent="0.4">
      <c r="A1" s="5" t="s">
        <v>27</v>
      </c>
      <c r="B1" s="1"/>
      <c r="C1"/>
      <c r="E1" s="31"/>
      <c r="H1" s="29"/>
    </row>
    <row r="2" spans="1:51" x14ac:dyDescent="0.25">
      <c r="C2"/>
      <c r="E2" s="24">
        <v>1</v>
      </c>
      <c r="F2" s="24">
        <f>E2+1</f>
        <v>2</v>
      </c>
      <c r="G2" s="24">
        <f t="shared" ref="G2:AY2" si="0">F2+1</f>
        <v>3</v>
      </c>
      <c r="H2" s="24">
        <f t="shared" si="0"/>
        <v>4</v>
      </c>
      <c r="I2" s="24">
        <f t="shared" si="0"/>
        <v>5</v>
      </c>
      <c r="J2" s="24">
        <f t="shared" si="0"/>
        <v>6</v>
      </c>
      <c r="K2" s="24">
        <f t="shared" si="0"/>
        <v>7</v>
      </c>
      <c r="L2" s="24">
        <f t="shared" si="0"/>
        <v>8</v>
      </c>
      <c r="M2" s="24">
        <f t="shared" si="0"/>
        <v>9</v>
      </c>
      <c r="N2" s="24">
        <f t="shared" si="0"/>
        <v>10</v>
      </c>
      <c r="O2" s="24">
        <f t="shared" si="0"/>
        <v>11</v>
      </c>
      <c r="P2" s="24">
        <f t="shared" si="0"/>
        <v>12</v>
      </c>
      <c r="Q2" s="24">
        <f t="shared" si="0"/>
        <v>13</v>
      </c>
      <c r="R2" s="24">
        <f t="shared" si="0"/>
        <v>14</v>
      </c>
      <c r="S2" s="24">
        <f t="shared" si="0"/>
        <v>15</v>
      </c>
      <c r="T2" s="24">
        <f t="shared" si="0"/>
        <v>16</v>
      </c>
      <c r="U2" s="24">
        <f t="shared" si="0"/>
        <v>17</v>
      </c>
      <c r="V2" s="24">
        <f t="shared" si="0"/>
        <v>18</v>
      </c>
      <c r="W2" s="24">
        <f t="shared" si="0"/>
        <v>19</v>
      </c>
      <c r="X2" s="24">
        <f t="shared" si="0"/>
        <v>20</v>
      </c>
      <c r="Y2" s="24">
        <f t="shared" si="0"/>
        <v>21</v>
      </c>
      <c r="Z2" s="24">
        <f t="shared" si="0"/>
        <v>22</v>
      </c>
      <c r="AA2" s="24">
        <f t="shared" si="0"/>
        <v>23</v>
      </c>
      <c r="AB2" s="24">
        <f t="shared" si="0"/>
        <v>24</v>
      </c>
      <c r="AC2" s="24">
        <f t="shared" si="0"/>
        <v>25</v>
      </c>
      <c r="AD2" s="24">
        <f t="shared" si="0"/>
        <v>26</v>
      </c>
      <c r="AE2" s="24">
        <f t="shared" si="0"/>
        <v>27</v>
      </c>
      <c r="AF2" s="24">
        <f t="shared" si="0"/>
        <v>28</v>
      </c>
      <c r="AG2" s="24">
        <f t="shared" si="0"/>
        <v>29</v>
      </c>
      <c r="AH2" s="24">
        <f t="shared" si="0"/>
        <v>30</v>
      </c>
      <c r="AI2" s="24">
        <f t="shared" si="0"/>
        <v>31</v>
      </c>
      <c r="AJ2" s="24">
        <f t="shared" si="0"/>
        <v>32</v>
      </c>
      <c r="AK2" s="24">
        <f t="shared" si="0"/>
        <v>33</v>
      </c>
      <c r="AL2" s="24">
        <f t="shared" si="0"/>
        <v>34</v>
      </c>
      <c r="AM2" s="24">
        <f t="shared" si="0"/>
        <v>35</v>
      </c>
      <c r="AN2" s="24">
        <f t="shared" si="0"/>
        <v>36</v>
      </c>
      <c r="AO2" s="24">
        <f t="shared" si="0"/>
        <v>37</v>
      </c>
      <c r="AP2" s="24">
        <f t="shared" si="0"/>
        <v>38</v>
      </c>
      <c r="AQ2" s="24">
        <f t="shared" si="0"/>
        <v>39</v>
      </c>
      <c r="AR2" s="24">
        <f t="shared" si="0"/>
        <v>40</v>
      </c>
      <c r="AS2" s="24">
        <f t="shared" si="0"/>
        <v>41</v>
      </c>
      <c r="AT2" s="24">
        <f t="shared" si="0"/>
        <v>42</v>
      </c>
      <c r="AU2" s="24">
        <f t="shared" si="0"/>
        <v>43</v>
      </c>
      <c r="AV2" s="24">
        <f t="shared" si="0"/>
        <v>44</v>
      </c>
      <c r="AW2" s="24">
        <f t="shared" si="0"/>
        <v>45</v>
      </c>
      <c r="AX2" s="24">
        <f t="shared" si="0"/>
        <v>46</v>
      </c>
      <c r="AY2" s="24">
        <f t="shared" si="0"/>
        <v>47</v>
      </c>
    </row>
    <row r="3" spans="1:51" x14ac:dyDescent="0.25">
      <c r="A3" s="9" t="s">
        <v>1</v>
      </c>
      <c r="B3" s="9" t="s">
        <v>13</v>
      </c>
      <c r="C3" s="10"/>
      <c r="D3" s="22">
        <v>43830</v>
      </c>
      <c r="E3" s="22">
        <f>EDATE(D3,12)</f>
        <v>44196</v>
      </c>
      <c r="F3" s="22">
        <f t="shared" ref="F3:AY3" si="1">EDATE(E3,12)</f>
        <v>44561</v>
      </c>
      <c r="G3" s="22">
        <f t="shared" si="1"/>
        <v>44926</v>
      </c>
      <c r="H3" s="22">
        <f t="shared" si="1"/>
        <v>45291</v>
      </c>
      <c r="I3" s="22">
        <f t="shared" si="1"/>
        <v>45657</v>
      </c>
      <c r="J3" s="22">
        <f t="shared" si="1"/>
        <v>46022</v>
      </c>
      <c r="K3" s="22">
        <f t="shared" si="1"/>
        <v>46387</v>
      </c>
      <c r="L3" s="22">
        <f t="shared" si="1"/>
        <v>46752</v>
      </c>
      <c r="M3" s="22">
        <f t="shared" si="1"/>
        <v>47118</v>
      </c>
      <c r="N3" s="22">
        <f t="shared" si="1"/>
        <v>47483</v>
      </c>
      <c r="O3" s="22">
        <f t="shared" si="1"/>
        <v>47848</v>
      </c>
      <c r="P3" s="22">
        <f t="shared" si="1"/>
        <v>48213</v>
      </c>
      <c r="Q3" s="22">
        <f t="shared" si="1"/>
        <v>48579</v>
      </c>
      <c r="R3" s="22">
        <f t="shared" si="1"/>
        <v>48944</v>
      </c>
      <c r="S3" s="22">
        <f t="shared" si="1"/>
        <v>49309</v>
      </c>
      <c r="T3" s="22">
        <f t="shared" si="1"/>
        <v>49674</v>
      </c>
      <c r="U3" s="22">
        <f t="shared" si="1"/>
        <v>50040</v>
      </c>
      <c r="V3" s="22">
        <f t="shared" si="1"/>
        <v>50405</v>
      </c>
      <c r="W3" s="22">
        <f t="shared" si="1"/>
        <v>50770</v>
      </c>
      <c r="X3" s="22">
        <f t="shared" si="1"/>
        <v>51135</v>
      </c>
      <c r="Y3" s="22">
        <f t="shared" si="1"/>
        <v>51501</v>
      </c>
      <c r="Z3" s="22">
        <f t="shared" si="1"/>
        <v>51866</v>
      </c>
      <c r="AA3" s="22">
        <f t="shared" si="1"/>
        <v>52231</v>
      </c>
      <c r="AB3" s="22">
        <f t="shared" si="1"/>
        <v>52596</v>
      </c>
      <c r="AC3" s="22">
        <f t="shared" si="1"/>
        <v>52962</v>
      </c>
      <c r="AD3" s="22">
        <f t="shared" si="1"/>
        <v>53327</v>
      </c>
      <c r="AE3" s="22">
        <f t="shared" si="1"/>
        <v>53692</v>
      </c>
      <c r="AF3" s="22">
        <f t="shared" si="1"/>
        <v>54057</v>
      </c>
      <c r="AG3" s="22">
        <f t="shared" si="1"/>
        <v>54423</v>
      </c>
      <c r="AH3" s="22">
        <f t="shared" si="1"/>
        <v>54788</v>
      </c>
      <c r="AI3" s="22">
        <f t="shared" si="1"/>
        <v>55153</v>
      </c>
      <c r="AJ3" s="22">
        <f t="shared" si="1"/>
        <v>55518</v>
      </c>
      <c r="AK3" s="22">
        <f t="shared" si="1"/>
        <v>55884</v>
      </c>
      <c r="AL3" s="22">
        <f t="shared" si="1"/>
        <v>56249</v>
      </c>
      <c r="AM3" s="22">
        <f t="shared" si="1"/>
        <v>56614</v>
      </c>
      <c r="AN3" s="22">
        <f t="shared" si="1"/>
        <v>56979</v>
      </c>
      <c r="AO3" s="22">
        <f t="shared" si="1"/>
        <v>57345</v>
      </c>
      <c r="AP3" s="22">
        <f t="shared" si="1"/>
        <v>57710</v>
      </c>
      <c r="AQ3" s="22">
        <f t="shared" si="1"/>
        <v>58075</v>
      </c>
      <c r="AR3" s="22">
        <f t="shared" si="1"/>
        <v>58440</v>
      </c>
      <c r="AS3" s="22">
        <f t="shared" si="1"/>
        <v>58806</v>
      </c>
      <c r="AT3" s="22">
        <f t="shared" si="1"/>
        <v>59171</v>
      </c>
      <c r="AU3" s="22">
        <f t="shared" si="1"/>
        <v>59536</v>
      </c>
      <c r="AV3" s="22">
        <f t="shared" si="1"/>
        <v>59901</v>
      </c>
      <c r="AW3" s="22">
        <f t="shared" si="1"/>
        <v>60267</v>
      </c>
      <c r="AX3" s="22">
        <f t="shared" si="1"/>
        <v>60632</v>
      </c>
      <c r="AY3" s="22">
        <f t="shared" si="1"/>
        <v>60997</v>
      </c>
    </row>
    <row r="4" spans="1:51" ht="3.95" customHeight="1" x14ac:dyDescent="0.25">
      <c r="A4" s="9"/>
      <c r="B4" s="9"/>
      <c r="C4" s="10"/>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row>
    <row r="5" spans="1:51" s="2" customFormat="1" x14ac:dyDescent="0.25">
      <c r="A5" s="10"/>
      <c r="B5" s="14">
        <f>SUM(D5:AY5)</f>
        <v>1479.3000000000004</v>
      </c>
      <c r="C5" s="15" t="s">
        <v>0</v>
      </c>
      <c r="D5" s="58"/>
      <c r="E5" s="58"/>
      <c r="F5" s="18"/>
      <c r="G5" s="18"/>
      <c r="H5" s="18"/>
      <c r="I5" s="18">
        <v>11.3</v>
      </c>
      <c r="J5" s="18">
        <v>24.9</v>
      </c>
      <c r="K5" s="18">
        <v>33.9</v>
      </c>
      <c r="L5" s="18">
        <v>33.9</v>
      </c>
      <c r="M5" s="18">
        <v>33.9</v>
      </c>
      <c r="N5" s="18">
        <v>43.2</v>
      </c>
      <c r="O5" s="18">
        <v>33.9</v>
      </c>
      <c r="P5" s="18">
        <v>33.9</v>
      </c>
      <c r="Q5" s="18">
        <v>33.9</v>
      </c>
      <c r="R5" s="18">
        <v>38.6</v>
      </c>
      <c r="S5" s="18">
        <v>33.9</v>
      </c>
      <c r="T5" s="18">
        <v>33.9</v>
      </c>
      <c r="U5" s="18">
        <v>33.9</v>
      </c>
      <c r="V5" s="18">
        <v>38.6</v>
      </c>
      <c r="W5" s="18">
        <v>33.9</v>
      </c>
      <c r="X5" s="18">
        <v>33.9</v>
      </c>
      <c r="Y5" s="18">
        <v>33.9</v>
      </c>
      <c r="Z5" s="18">
        <v>43.2</v>
      </c>
      <c r="AA5" s="18">
        <v>33.9</v>
      </c>
      <c r="AB5" s="18">
        <v>33.9</v>
      </c>
      <c r="AC5" s="18">
        <v>33.9</v>
      </c>
      <c r="AD5" s="18">
        <v>38.6</v>
      </c>
      <c r="AE5" s="18">
        <v>33.9</v>
      </c>
      <c r="AF5" s="18">
        <v>33.9</v>
      </c>
      <c r="AG5" s="18">
        <v>33.9</v>
      </c>
      <c r="AH5" s="18">
        <v>38.6</v>
      </c>
      <c r="AI5" s="18">
        <v>33.9</v>
      </c>
      <c r="AJ5" s="18">
        <v>33.9</v>
      </c>
      <c r="AK5" s="18">
        <v>33.9</v>
      </c>
      <c r="AL5" s="18">
        <v>43.2</v>
      </c>
      <c r="AM5" s="18">
        <v>33.9</v>
      </c>
      <c r="AN5" s="18">
        <v>33.9</v>
      </c>
      <c r="AO5" s="18">
        <v>33.9</v>
      </c>
      <c r="AP5" s="18">
        <v>36.200000000000003</v>
      </c>
      <c r="AQ5" s="18">
        <v>33.9</v>
      </c>
      <c r="AR5" s="18">
        <v>33.9</v>
      </c>
      <c r="AS5" s="18">
        <v>34</v>
      </c>
      <c r="AT5" s="18">
        <v>43.3</v>
      </c>
      <c r="AU5" s="18">
        <v>34</v>
      </c>
      <c r="AV5" s="18">
        <v>34</v>
      </c>
      <c r="AW5" s="18">
        <v>34</v>
      </c>
      <c r="AX5" s="18">
        <v>39.700000000000003</v>
      </c>
      <c r="AY5" s="18">
        <v>22.5</v>
      </c>
    </row>
    <row r="6" spans="1:51" ht="5.0999999999999996" customHeight="1" x14ac:dyDescent="0.25">
      <c r="A6" s="10"/>
      <c r="B6" s="16"/>
      <c r="C6" s="15"/>
      <c r="D6" s="3"/>
      <c r="E6" s="3"/>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x14ac:dyDescent="0.25">
      <c r="A7" s="10"/>
      <c r="B7" s="11">
        <f t="shared" ref="B7:B20" si="2">SUM(D7:AY7)</f>
        <v>229.2</v>
      </c>
      <c r="C7" s="12" t="s">
        <v>2</v>
      </c>
      <c r="D7" s="3"/>
      <c r="E7" s="3"/>
      <c r="F7" s="18"/>
      <c r="G7" s="18"/>
      <c r="H7" s="20">
        <v>1.8</v>
      </c>
      <c r="I7" s="20">
        <v>3.7</v>
      </c>
      <c r="J7" s="20">
        <v>5.5</v>
      </c>
      <c r="K7" s="20">
        <v>5.5</v>
      </c>
      <c r="L7" s="20">
        <v>5.5</v>
      </c>
      <c r="M7" s="20">
        <v>5.5</v>
      </c>
      <c r="N7" s="20">
        <v>5.5</v>
      </c>
      <c r="O7" s="20">
        <v>5.5</v>
      </c>
      <c r="P7" s="20">
        <v>5.5</v>
      </c>
      <c r="Q7" s="20">
        <v>5.5</v>
      </c>
      <c r="R7" s="20">
        <v>5.5</v>
      </c>
      <c r="S7" s="20">
        <v>5.5</v>
      </c>
      <c r="T7" s="20">
        <v>5.5</v>
      </c>
      <c r="U7" s="20">
        <v>5.5</v>
      </c>
      <c r="V7" s="20">
        <v>5.5</v>
      </c>
      <c r="W7" s="20">
        <v>5.5</v>
      </c>
      <c r="X7" s="20">
        <v>5.5</v>
      </c>
      <c r="Y7" s="20">
        <v>5.5</v>
      </c>
      <c r="Z7" s="20">
        <v>5.5</v>
      </c>
      <c r="AA7" s="20">
        <v>5.5</v>
      </c>
      <c r="AB7" s="20">
        <v>5.5</v>
      </c>
      <c r="AC7" s="20">
        <v>5.5</v>
      </c>
      <c r="AD7" s="20">
        <v>5.5</v>
      </c>
      <c r="AE7" s="20">
        <v>5.5</v>
      </c>
      <c r="AF7" s="20">
        <v>5.5</v>
      </c>
      <c r="AG7" s="20">
        <v>5.5</v>
      </c>
      <c r="AH7" s="20">
        <v>5.5</v>
      </c>
      <c r="AI7" s="20">
        <v>5.5</v>
      </c>
      <c r="AJ7" s="20">
        <v>5.5</v>
      </c>
      <c r="AK7" s="20">
        <v>5.5</v>
      </c>
      <c r="AL7" s="20">
        <v>5.5</v>
      </c>
      <c r="AM7" s="20">
        <v>5.5</v>
      </c>
      <c r="AN7" s="20">
        <v>5.5</v>
      </c>
      <c r="AO7" s="20">
        <v>5.5</v>
      </c>
      <c r="AP7" s="20">
        <v>5.5</v>
      </c>
      <c r="AQ7" s="20">
        <v>5.5</v>
      </c>
      <c r="AR7" s="20">
        <v>5.5</v>
      </c>
      <c r="AS7" s="20">
        <v>5.5</v>
      </c>
      <c r="AT7" s="20">
        <v>5.5</v>
      </c>
      <c r="AU7" s="20">
        <v>5.5</v>
      </c>
      <c r="AV7" s="20">
        <v>5.5</v>
      </c>
      <c r="AW7" s="20">
        <v>5.5</v>
      </c>
      <c r="AX7" s="20">
        <v>3.7</v>
      </c>
      <c r="AY7" s="20"/>
    </row>
    <row r="8" spans="1:51" x14ac:dyDescent="0.25">
      <c r="A8" s="10"/>
      <c r="B8" s="11">
        <f t="shared" si="2"/>
        <v>170.7</v>
      </c>
      <c r="C8" s="12" t="s">
        <v>3</v>
      </c>
      <c r="D8" s="3"/>
      <c r="E8" s="3"/>
      <c r="F8" s="18"/>
      <c r="G8" s="18"/>
      <c r="H8" s="20"/>
      <c r="I8" s="20">
        <f>6.1</f>
        <v>6.1</v>
      </c>
      <c r="J8" s="20">
        <v>7.6</v>
      </c>
      <c r="K8" s="20">
        <v>0.2</v>
      </c>
      <c r="L8" s="20">
        <v>0.2</v>
      </c>
      <c r="M8" s="20">
        <v>4.2</v>
      </c>
      <c r="N8" s="20">
        <v>8.6999999999999993</v>
      </c>
      <c r="O8" s="20">
        <v>3.4</v>
      </c>
      <c r="P8" s="20">
        <v>11.2</v>
      </c>
      <c r="Q8" s="20">
        <v>11.3</v>
      </c>
      <c r="R8" s="20">
        <v>0.2</v>
      </c>
      <c r="S8" s="20">
        <v>5.4</v>
      </c>
      <c r="T8" s="20">
        <v>2.2000000000000002</v>
      </c>
      <c r="U8" s="20">
        <v>0.2</v>
      </c>
      <c r="V8" s="20">
        <v>0.2</v>
      </c>
      <c r="W8" s="20">
        <v>4.2</v>
      </c>
      <c r="X8" s="20">
        <v>8.6999999999999993</v>
      </c>
      <c r="Y8" s="20">
        <v>3.4</v>
      </c>
      <c r="Z8" s="20">
        <v>0.2</v>
      </c>
      <c r="AA8" s="20">
        <v>0.2</v>
      </c>
      <c r="AB8" s="20">
        <v>0.2</v>
      </c>
      <c r="AC8" s="20">
        <v>8.1999999999999993</v>
      </c>
      <c r="AD8" s="20">
        <v>5.7</v>
      </c>
      <c r="AE8" s="20">
        <v>1.4</v>
      </c>
      <c r="AF8" s="20">
        <v>0.2</v>
      </c>
      <c r="AG8" s="20">
        <v>0.2</v>
      </c>
      <c r="AH8" s="20">
        <v>6.4</v>
      </c>
      <c r="AI8" s="20">
        <v>2.2000000000000002</v>
      </c>
      <c r="AJ8" s="20">
        <v>4.2</v>
      </c>
      <c r="AK8" s="20">
        <v>3.7</v>
      </c>
      <c r="AL8" s="20">
        <v>1.4</v>
      </c>
      <c r="AM8" s="20">
        <v>15.2</v>
      </c>
      <c r="AN8" s="20">
        <v>13.3</v>
      </c>
      <c r="AO8" s="20">
        <v>0.2</v>
      </c>
      <c r="AP8" s="20">
        <v>0.2</v>
      </c>
      <c r="AQ8" s="20">
        <v>4.2</v>
      </c>
      <c r="AR8" s="20">
        <v>8.6999999999999993</v>
      </c>
      <c r="AS8" s="20">
        <v>3.4</v>
      </c>
      <c r="AT8" s="20">
        <v>0.2</v>
      </c>
      <c r="AU8" s="20">
        <v>0.1</v>
      </c>
      <c r="AV8" s="20">
        <v>4</v>
      </c>
      <c r="AW8" s="20">
        <v>8.4</v>
      </c>
      <c r="AX8" s="20">
        <v>1.2</v>
      </c>
      <c r="AY8" s="20"/>
    </row>
    <row r="9" spans="1:51" x14ac:dyDescent="0.25">
      <c r="A9" s="10"/>
      <c r="B9" s="11">
        <f t="shared" si="2"/>
        <v>181.19999999999996</v>
      </c>
      <c r="C9" s="12" t="s">
        <v>4</v>
      </c>
      <c r="D9" s="3"/>
      <c r="E9" s="3"/>
      <c r="F9" s="18"/>
      <c r="G9" s="18"/>
      <c r="H9" s="20"/>
      <c r="I9" s="20">
        <v>27.000000000000004</v>
      </c>
      <c r="J9" s="20">
        <v>23.099999999999998</v>
      </c>
      <c r="K9" s="20">
        <v>18.5</v>
      </c>
      <c r="L9" s="20">
        <v>16.600000000000001</v>
      </c>
      <c r="M9" s="20">
        <v>0</v>
      </c>
      <c r="N9" s="20">
        <v>2</v>
      </c>
      <c r="O9" s="20">
        <v>0</v>
      </c>
      <c r="P9" s="20">
        <v>28.200000000000003</v>
      </c>
      <c r="Q9" s="20">
        <v>8.5</v>
      </c>
      <c r="R9" s="20">
        <v>8.6999999999999993</v>
      </c>
      <c r="S9" s="20">
        <v>2.0999999999999988</v>
      </c>
      <c r="T9" s="20">
        <v>18.3</v>
      </c>
      <c r="U9" s="20">
        <v>0</v>
      </c>
      <c r="V9" s="20">
        <v>0</v>
      </c>
      <c r="W9" s="20">
        <v>7.4999999999999991</v>
      </c>
      <c r="X9" s="20">
        <v>1.1102230246251565E-15</v>
      </c>
      <c r="Y9" s="20">
        <v>0</v>
      </c>
      <c r="Z9" s="20">
        <v>4.9999999999999991</v>
      </c>
      <c r="AA9" s="20">
        <v>0</v>
      </c>
      <c r="AB9" s="20">
        <v>0</v>
      </c>
      <c r="AC9" s="20">
        <v>4.9999999999999991</v>
      </c>
      <c r="AD9" s="20">
        <v>1.1102230246251565E-15</v>
      </c>
      <c r="AE9" s="20">
        <v>0</v>
      </c>
      <c r="AF9" s="20">
        <v>5.0000000000000009</v>
      </c>
      <c r="AG9" s="20">
        <v>0</v>
      </c>
      <c r="AH9" s="20">
        <v>0</v>
      </c>
      <c r="AI9" s="20">
        <v>4.8</v>
      </c>
      <c r="AJ9" s="20">
        <v>0.10000000000000109</v>
      </c>
      <c r="AK9" s="20">
        <v>0.10000000000000109</v>
      </c>
      <c r="AL9" s="20">
        <v>9.9999999999999312E-2</v>
      </c>
      <c r="AM9" s="20">
        <v>9.9999999999999312E-2</v>
      </c>
      <c r="AN9" s="20">
        <v>9.9999999999999312E-2</v>
      </c>
      <c r="AO9" s="20">
        <v>0.1000000000000002</v>
      </c>
      <c r="AP9" s="20">
        <v>9.9999999999999645E-2</v>
      </c>
      <c r="AQ9" s="20">
        <v>0.10000000000000109</v>
      </c>
      <c r="AR9" s="20">
        <v>0.10000000000000109</v>
      </c>
      <c r="AS9" s="20">
        <v>0</v>
      </c>
      <c r="AT9" s="20">
        <v>0</v>
      </c>
      <c r="AU9" s="20">
        <v>0</v>
      </c>
      <c r="AV9" s="20">
        <v>0</v>
      </c>
      <c r="AW9" s="20">
        <v>0</v>
      </c>
      <c r="AX9" s="20">
        <v>-5.5511151231257827E-16</v>
      </c>
      <c r="AY9" s="20">
        <v>0</v>
      </c>
    </row>
    <row r="10" spans="1:51" x14ac:dyDescent="0.25">
      <c r="A10" s="10"/>
      <c r="B10" s="11"/>
      <c r="C10" s="12" t="s">
        <v>12</v>
      </c>
      <c r="D10" s="3"/>
      <c r="E10" s="3"/>
      <c r="F10" s="18"/>
      <c r="G10" s="18"/>
      <c r="H10" s="20"/>
      <c r="I10" s="20">
        <v>10.7</v>
      </c>
      <c r="J10" s="20">
        <v>5.7</v>
      </c>
      <c r="K10" s="20">
        <v>5.7</v>
      </c>
      <c r="L10" s="20">
        <v>5.7</v>
      </c>
      <c r="M10" s="20">
        <v>5.7</v>
      </c>
      <c r="N10" s="20">
        <v>7</v>
      </c>
      <c r="O10" s="20">
        <v>0.7</v>
      </c>
      <c r="P10" s="20">
        <v>0.7</v>
      </c>
      <c r="Q10" s="20">
        <v>5.7</v>
      </c>
      <c r="R10" s="20">
        <v>0.7</v>
      </c>
      <c r="S10" s="20">
        <v>0.7</v>
      </c>
      <c r="T10" s="20">
        <v>0.7</v>
      </c>
      <c r="U10" s="20">
        <v>0.7</v>
      </c>
      <c r="V10" s="20">
        <v>0.7</v>
      </c>
      <c r="W10" s="20">
        <v>0.7</v>
      </c>
      <c r="X10" s="20">
        <v>0.7</v>
      </c>
      <c r="Y10" s="20">
        <v>0.7</v>
      </c>
      <c r="Z10" s="20">
        <v>5.7</v>
      </c>
      <c r="AA10" s="20">
        <v>0.7</v>
      </c>
      <c r="AB10" s="20">
        <v>0.7</v>
      </c>
      <c r="AC10" s="20">
        <v>0.7</v>
      </c>
      <c r="AD10" s="20">
        <v>0.7</v>
      </c>
      <c r="AE10" s="20">
        <v>0.7</v>
      </c>
      <c r="AF10" s="20">
        <v>0.6</v>
      </c>
      <c r="AG10" s="20">
        <v>0.6</v>
      </c>
      <c r="AH10" s="20">
        <v>5.6</v>
      </c>
      <c r="AI10" s="20">
        <v>0.6</v>
      </c>
      <c r="AJ10" s="20">
        <v>0.6</v>
      </c>
      <c r="AK10" s="20">
        <v>0.6</v>
      </c>
      <c r="AL10" s="20">
        <v>0.6</v>
      </c>
      <c r="AM10" s="20">
        <v>0.6</v>
      </c>
      <c r="AN10" s="20">
        <v>0.6</v>
      </c>
      <c r="AO10" s="20">
        <v>0.6</v>
      </c>
      <c r="AP10" s="20">
        <v>6.8</v>
      </c>
      <c r="AQ10" s="20">
        <v>0.6</v>
      </c>
      <c r="AR10" s="20">
        <v>0.6</v>
      </c>
      <c r="AS10" s="20">
        <v>0.6</v>
      </c>
      <c r="AT10" s="20">
        <v>0.6</v>
      </c>
      <c r="AU10" s="20">
        <v>0.6</v>
      </c>
      <c r="AV10" s="20">
        <v>0.6</v>
      </c>
      <c r="AW10" s="20">
        <v>0.6</v>
      </c>
      <c r="AX10" s="20">
        <v>0.4</v>
      </c>
      <c r="AY10" s="20">
        <v>0.1</v>
      </c>
    </row>
    <row r="11" spans="1:51" x14ac:dyDescent="0.25">
      <c r="A11" s="37">
        <v>0.1</v>
      </c>
      <c r="B11" s="16">
        <f t="shared" si="2"/>
        <v>252.12000000000018</v>
      </c>
      <c r="C11" s="10" t="s">
        <v>5</v>
      </c>
      <c r="D11" s="3"/>
      <c r="E11" s="3"/>
      <c r="F11" s="18"/>
      <c r="G11" s="18"/>
      <c r="H11" s="18">
        <f t="shared" ref="H11:AX11" si="3">H7*(1+$A$11)</f>
        <v>1.9800000000000002</v>
      </c>
      <c r="I11" s="18">
        <f t="shared" si="3"/>
        <v>4.07</v>
      </c>
      <c r="J11" s="18">
        <f t="shared" si="3"/>
        <v>6.0500000000000007</v>
      </c>
      <c r="K11" s="18">
        <f t="shared" si="3"/>
        <v>6.0500000000000007</v>
      </c>
      <c r="L11" s="18">
        <f t="shared" si="3"/>
        <v>6.0500000000000007</v>
      </c>
      <c r="M11" s="18">
        <f t="shared" si="3"/>
        <v>6.0500000000000007</v>
      </c>
      <c r="N11" s="18">
        <f t="shared" si="3"/>
        <v>6.0500000000000007</v>
      </c>
      <c r="O11" s="18">
        <f t="shared" si="3"/>
        <v>6.0500000000000007</v>
      </c>
      <c r="P11" s="18">
        <f t="shared" si="3"/>
        <v>6.0500000000000007</v>
      </c>
      <c r="Q11" s="18">
        <f t="shared" si="3"/>
        <v>6.0500000000000007</v>
      </c>
      <c r="R11" s="18">
        <f t="shared" si="3"/>
        <v>6.0500000000000007</v>
      </c>
      <c r="S11" s="18">
        <f t="shared" si="3"/>
        <v>6.0500000000000007</v>
      </c>
      <c r="T11" s="18">
        <f t="shared" si="3"/>
        <v>6.0500000000000007</v>
      </c>
      <c r="U11" s="18">
        <f t="shared" si="3"/>
        <v>6.0500000000000007</v>
      </c>
      <c r="V11" s="18">
        <f t="shared" si="3"/>
        <v>6.0500000000000007</v>
      </c>
      <c r="W11" s="18">
        <f t="shared" si="3"/>
        <v>6.0500000000000007</v>
      </c>
      <c r="X11" s="18">
        <f t="shared" si="3"/>
        <v>6.0500000000000007</v>
      </c>
      <c r="Y11" s="18">
        <f t="shared" si="3"/>
        <v>6.0500000000000007</v>
      </c>
      <c r="Z11" s="18">
        <f t="shared" si="3"/>
        <v>6.0500000000000007</v>
      </c>
      <c r="AA11" s="18">
        <f t="shared" si="3"/>
        <v>6.0500000000000007</v>
      </c>
      <c r="AB11" s="18">
        <f t="shared" si="3"/>
        <v>6.0500000000000007</v>
      </c>
      <c r="AC11" s="18">
        <f t="shared" si="3"/>
        <v>6.0500000000000007</v>
      </c>
      <c r="AD11" s="18">
        <f t="shared" si="3"/>
        <v>6.0500000000000007</v>
      </c>
      <c r="AE11" s="18">
        <f t="shared" si="3"/>
        <v>6.0500000000000007</v>
      </c>
      <c r="AF11" s="18">
        <f t="shared" si="3"/>
        <v>6.0500000000000007</v>
      </c>
      <c r="AG11" s="18">
        <f t="shared" si="3"/>
        <v>6.0500000000000007</v>
      </c>
      <c r="AH11" s="18">
        <f t="shared" si="3"/>
        <v>6.0500000000000007</v>
      </c>
      <c r="AI11" s="18">
        <f t="shared" si="3"/>
        <v>6.0500000000000007</v>
      </c>
      <c r="AJ11" s="18">
        <f t="shared" si="3"/>
        <v>6.0500000000000007</v>
      </c>
      <c r="AK11" s="18">
        <f t="shared" si="3"/>
        <v>6.0500000000000007</v>
      </c>
      <c r="AL11" s="18">
        <f t="shared" si="3"/>
        <v>6.0500000000000007</v>
      </c>
      <c r="AM11" s="18">
        <f t="shared" si="3"/>
        <v>6.0500000000000007</v>
      </c>
      <c r="AN11" s="18">
        <f t="shared" si="3"/>
        <v>6.0500000000000007</v>
      </c>
      <c r="AO11" s="18">
        <f t="shared" si="3"/>
        <v>6.0500000000000007</v>
      </c>
      <c r="AP11" s="18">
        <f t="shared" si="3"/>
        <v>6.0500000000000007</v>
      </c>
      <c r="AQ11" s="18">
        <f t="shared" si="3"/>
        <v>6.0500000000000007</v>
      </c>
      <c r="AR11" s="18">
        <f t="shared" si="3"/>
        <v>6.0500000000000007</v>
      </c>
      <c r="AS11" s="18">
        <f t="shared" si="3"/>
        <v>6.0500000000000007</v>
      </c>
      <c r="AT11" s="18">
        <f t="shared" si="3"/>
        <v>6.0500000000000007</v>
      </c>
      <c r="AU11" s="18">
        <f t="shared" si="3"/>
        <v>6.0500000000000007</v>
      </c>
      <c r="AV11" s="18">
        <f t="shared" si="3"/>
        <v>6.0500000000000007</v>
      </c>
      <c r="AW11" s="18">
        <f t="shared" si="3"/>
        <v>6.0500000000000007</v>
      </c>
      <c r="AX11" s="18">
        <f t="shared" si="3"/>
        <v>4.07</v>
      </c>
      <c r="AY11" s="18"/>
    </row>
    <row r="12" spans="1:51" x14ac:dyDescent="0.25">
      <c r="A12" s="37">
        <v>0.1</v>
      </c>
      <c r="B12" s="16">
        <f t="shared" si="2"/>
        <v>187.77000000000004</v>
      </c>
      <c r="C12" s="10" t="s">
        <v>6</v>
      </c>
      <c r="D12" s="3"/>
      <c r="E12" s="3"/>
      <c r="F12" s="18"/>
      <c r="G12" s="18"/>
      <c r="H12" s="18"/>
      <c r="I12" s="18">
        <f t="shared" ref="I12:AX12" si="4">I8*(1+$A$12)</f>
        <v>6.71</v>
      </c>
      <c r="J12" s="18">
        <f t="shared" si="4"/>
        <v>8.36</v>
      </c>
      <c r="K12" s="18">
        <f t="shared" si="4"/>
        <v>0.22000000000000003</v>
      </c>
      <c r="L12" s="18">
        <f t="shared" si="4"/>
        <v>0.22000000000000003</v>
      </c>
      <c r="M12" s="18">
        <f t="shared" si="4"/>
        <v>4.620000000000001</v>
      </c>
      <c r="N12" s="18">
        <f t="shared" si="4"/>
        <v>9.57</v>
      </c>
      <c r="O12" s="18">
        <f t="shared" si="4"/>
        <v>3.74</v>
      </c>
      <c r="P12" s="18">
        <f t="shared" si="4"/>
        <v>12.32</v>
      </c>
      <c r="Q12" s="18">
        <f t="shared" si="4"/>
        <v>12.430000000000001</v>
      </c>
      <c r="R12" s="18">
        <f t="shared" si="4"/>
        <v>0.22000000000000003</v>
      </c>
      <c r="S12" s="18">
        <f t="shared" si="4"/>
        <v>5.9400000000000013</v>
      </c>
      <c r="T12" s="18">
        <f t="shared" si="4"/>
        <v>2.4200000000000004</v>
      </c>
      <c r="U12" s="18">
        <f t="shared" si="4"/>
        <v>0.22000000000000003</v>
      </c>
      <c r="V12" s="18">
        <f t="shared" si="4"/>
        <v>0.22000000000000003</v>
      </c>
      <c r="W12" s="18">
        <f t="shared" si="4"/>
        <v>4.620000000000001</v>
      </c>
      <c r="X12" s="18">
        <f t="shared" si="4"/>
        <v>9.57</v>
      </c>
      <c r="Y12" s="18">
        <f t="shared" si="4"/>
        <v>3.74</v>
      </c>
      <c r="Z12" s="18">
        <f t="shared" si="4"/>
        <v>0.22000000000000003</v>
      </c>
      <c r="AA12" s="18">
        <f t="shared" si="4"/>
        <v>0.22000000000000003</v>
      </c>
      <c r="AB12" s="18">
        <f t="shared" si="4"/>
        <v>0.22000000000000003</v>
      </c>
      <c r="AC12" s="18">
        <f t="shared" si="4"/>
        <v>9.02</v>
      </c>
      <c r="AD12" s="18">
        <f t="shared" si="4"/>
        <v>6.2700000000000005</v>
      </c>
      <c r="AE12" s="18">
        <f t="shared" si="4"/>
        <v>1.54</v>
      </c>
      <c r="AF12" s="18">
        <f t="shared" si="4"/>
        <v>0.22000000000000003</v>
      </c>
      <c r="AG12" s="18">
        <f t="shared" si="4"/>
        <v>0.22000000000000003</v>
      </c>
      <c r="AH12" s="18">
        <f t="shared" si="4"/>
        <v>7.0400000000000009</v>
      </c>
      <c r="AI12" s="18">
        <f t="shared" si="4"/>
        <v>2.4200000000000004</v>
      </c>
      <c r="AJ12" s="18">
        <f t="shared" si="4"/>
        <v>4.620000000000001</v>
      </c>
      <c r="AK12" s="18">
        <f t="shared" si="4"/>
        <v>4.07</v>
      </c>
      <c r="AL12" s="18">
        <f t="shared" si="4"/>
        <v>1.54</v>
      </c>
      <c r="AM12" s="18">
        <f t="shared" si="4"/>
        <v>16.72</v>
      </c>
      <c r="AN12" s="18">
        <f t="shared" si="4"/>
        <v>14.630000000000003</v>
      </c>
      <c r="AO12" s="18">
        <f t="shared" si="4"/>
        <v>0.22000000000000003</v>
      </c>
      <c r="AP12" s="18">
        <f t="shared" si="4"/>
        <v>0.22000000000000003</v>
      </c>
      <c r="AQ12" s="18">
        <f t="shared" si="4"/>
        <v>4.620000000000001</v>
      </c>
      <c r="AR12" s="18">
        <f t="shared" si="4"/>
        <v>9.57</v>
      </c>
      <c r="AS12" s="18">
        <f t="shared" si="4"/>
        <v>3.74</v>
      </c>
      <c r="AT12" s="18">
        <f t="shared" si="4"/>
        <v>0.22000000000000003</v>
      </c>
      <c r="AU12" s="18">
        <f t="shared" si="4"/>
        <v>0.11000000000000001</v>
      </c>
      <c r="AV12" s="18">
        <f t="shared" si="4"/>
        <v>4.4000000000000004</v>
      </c>
      <c r="AW12" s="18">
        <f t="shared" si="4"/>
        <v>9.240000000000002</v>
      </c>
      <c r="AX12" s="18">
        <f t="shared" si="4"/>
        <v>1.32</v>
      </c>
      <c r="AY12" s="18"/>
    </row>
    <row r="13" spans="1:51" x14ac:dyDescent="0.25">
      <c r="A13" s="37">
        <v>0.4</v>
      </c>
      <c r="B13" s="16">
        <f t="shared" si="2"/>
        <v>253.68</v>
      </c>
      <c r="C13" s="10" t="s">
        <v>7</v>
      </c>
      <c r="D13" s="3"/>
      <c r="E13" s="3"/>
      <c r="F13" s="18"/>
      <c r="G13" s="18"/>
      <c r="H13" s="18"/>
      <c r="I13" s="18">
        <f t="shared" ref="I13:AY13" si="5">I9*(1+$A$13)</f>
        <v>37.800000000000004</v>
      </c>
      <c r="J13" s="18">
        <f t="shared" si="5"/>
        <v>32.339999999999996</v>
      </c>
      <c r="K13" s="18">
        <f t="shared" si="5"/>
        <v>25.9</v>
      </c>
      <c r="L13" s="18">
        <f t="shared" si="5"/>
        <v>23.240000000000002</v>
      </c>
      <c r="M13" s="18">
        <f t="shared" si="5"/>
        <v>0</v>
      </c>
      <c r="N13" s="18">
        <f t="shared" si="5"/>
        <v>2.8</v>
      </c>
      <c r="O13" s="18">
        <f t="shared" si="5"/>
        <v>0</v>
      </c>
      <c r="P13" s="18">
        <f t="shared" si="5"/>
        <v>39.480000000000004</v>
      </c>
      <c r="Q13" s="18">
        <f t="shared" si="5"/>
        <v>11.899999999999999</v>
      </c>
      <c r="R13" s="18">
        <f t="shared" si="5"/>
        <v>12.179999999999998</v>
      </c>
      <c r="S13" s="18">
        <f t="shared" si="5"/>
        <v>2.9399999999999982</v>
      </c>
      <c r="T13" s="18">
        <f t="shared" si="5"/>
        <v>25.62</v>
      </c>
      <c r="U13" s="18">
        <f t="shared" si="5"/>
        <v>0</v>
      </c>
      <c r="V13" s="18">
        <f t="shared" si="5"/>
        <v>0</v>
      </c>
      <c r="W13" s="18">
        <f t="shared" si="5"/>
        <v>10.499999999999998</v>
      </c>
      <c r="X13" s="18">
        <f t="shared" si="5"/>
        <v>1.5543122344752192E-15</v>
      </c>
      <c r="Y13" s="18">
        <f t="shared" si="5"/>
        <v>0</v>
      </c>
      <c r="Z13" s="18">
        <f t="shared" si="5"/>
        <v>6.9999999999999982</v>
      </c>
      <c r="AA13" s="18">
        <f t="shared" si="5"/>
        <v>0</v>
      </c>
      <c r="AB13" s="18">
        <f t="shared" si="5"/>
        <v>0</v>
      </c>
      <c r="AC13" s="18">
        <f t="shared" si="5"/>
        <v>6.9999999999999982</v>
      </c>
      <c r="AD13" s="18">
        <f t="shared" si="5"/>
        <v>1.5543122344752192E-15</v>
      </c>
      <c r="AE13" s="18">
        <f t="shared" si="5"/>
        <v>0</v>
      </c>
      <c r="AF13" s="18">
        <f t="shared" si="5"/>
        <v>7.0000000000000009</v>
      </c>
      <c r="AG13" s="18">
        <f t="shared" si="5"/>
        <v>0</v>
      </c>
      <c r="AH13" s="18">
        <f t="shared" si="5"/>
        <v>0</v>
      </c>
      <c r="AI13" s="18">
        <f t="shared" si="5"/>
        <v>6.72</v>
      </c>
      <c r="AJ13" s="18">
        <f t="shared" si="5"/>
        <v>0.14000000000000151</v>
      </c>
      <c r="AK13" s="18">
        <f t="shared" si="5"/>
        <v>0.14000000000000151</v>
      </c>
      <c r="AL13" s="18">
        <f t="shared" si="5"/>
        <v>0.13999999999999901</v>
      </c>
      <c r="AM13" s="18">
        <f t="shared" si="5"/>
        <v>0.13999999999999901</v>
      </c>
      <c r="AN13" s="18">
        <f t="shared" si="5"/>
        <v>0.13999999999999901</v>
      </c>
      <c r="AO13" s="18">
        <f t="shared" si="5"/>
        <v>0.14000000000000026</v>
      </c>
      <c r="AP13" s="18">
        <f t="shared" si="5"/>
        <v>0.13999999999999949</v>
      </c>
      <c r="AQ13" s="18">
        <f t="shared" si="5"/>
        <v>0.14000000000000151</v>
      </c>
      <c r="AR13" s="18">
        <f t="shared" si="5"/>
        <v>0.14000000000000151</v>
      </c>
      <c r="AS13" s="18">
        <f t="shared" si="5"/>
        <v>0</v>
      </c>
      <c r="AT13" s="18">
        <f t="shared" si="5"/>
        <v>0</v>
      </c>
      <c r="AU13" s="18">
        <f t="shared" si="5"/>
        <v>0</v>
      </c>
      <c r="AV13" s="18">
        <f t="shared" si="5"/>
        <v>0</v>
      </c>
      <c r="AW13" s="18">
        <f t="shared" si="5"/>
        <v>0</v>
      </c>
      <c r="AX13" s="18">
        <f t="shared" si="5"/>
        <v>-7.7715611723760958E-16</v>
      </c>
      <c r="AY13" s="18">
        <f t="shared" si="5"/>
        <v>0</v>
      </c>
    </row>
    <row r="14" spans="1:51" x14ac:dyDescent="0.25">
      <c r="A14" s="13"/>
      <c r="B14" s="16">
        <f t="shared" si="2"/>
        <v>84.899999999999963</v>
      </c>
      <c r="C14" s="10" t="s">
        <v>12</v>
      </c>
      <c r="D14" s="3"/>
      <c r="E14" s="3"/>
      <c r="F14" s="18"/>
      <c r="G14" s="18"/>
      <c r="H14" s="18"/>
      <c r="I14" s="18">
        <f>I10</f>
        <v>10.7</v>
      </c>
      <c r="J14" s="18">
        <f t="shared" ref="J14:AY14" si="6">J10</f>
        <v>5.7</v>
      </c>
      <c r="K14" s="18">
        <f t="shared" si="6"/>
        <v>5.7</v>
      </c>
      <c r="L14" s="18">
        <f t="shared" si="6"/>
        <v>5.7</v>
      </c>
      <c r="M14" s="18">
        <f t="shared" si="6"/>
        <v>5.7</v>
      </c>
      <c r="N14" s="18">
        <f t="shared" si="6"/>
        <v>7</v>
      </c>
      <c r="O14" s="18">
        <f t="shared" si="6"/>
        <v>0.7</v>
      </c>
      <c r="P14" s="18">
        <f t="shared" si="6"/>
        <v>0.7</v>
      </c>
      <c r="Q14" s="18">
        <f t="shared" si="6"/>
        <v>5.7</v>
      </c>
      <c r="R14" s="18">
        <f t="shared" si="6"/>
        <v>0.7</v>
      </c>
      <c r="S14" s="18">
        <f t="shared" si="6"/>
        <v>0.7</v>
      </c>
      <c r="T14" s="18">
        <f t="shared" si="6"/>
        <v>0.7</v>
      </c>
      <c r="U14" s="18">
        <f t="shared" si="6"/>
        <v>0.7</v>
      </c>
      <c r="V14" s="18">
        <f t="shared" si="6"/>
        <v>0.7</v>
      </c>
      <c r="W14" s="18">
        <f t="shared" si="6"/>
        <v>0.7</v>
      </c>
      <c r="X14" s="18">
        <f t="shared" si="6"/>
        <v>0.7</v>
      </c>
      <c r="Y14" s="18">
        <f t="shared" si="6"/>
        <v>0.7</v>
      </c>
      <c r="Z14" s="18">
        <f t="shared" si="6"/>
        <v>5.7</v>
      </c>
      <c r="AA14" s="18">
        <f t="shared" si="6"/>
        <v>0.7</v>
      </c>
      <c r="AB14" s="18">
        <f t="shared" si="6"/>
        <v>0.7</v>
      </c>
      <c r="AC14" s="18">
        <f t="shared" si="6"/>
        <v>0.7</v>
      </c>
      <c r="AD14" s="18">
        <f t="shared" si="6"/>
        <v>0.7</v>
      </c>
      <c r="AE14" s="18">
        <f t="shared" si="6"/>
        <v>0.7</v>
      </c>
      <c r="AF14" s="18">
        <f t="shared" si="6"/>
        <v>0.6</v>
      </c>
      <c r="AG14" s="18">
        <f t="shared" si="6"/>
        <v>0.6</v>
      </c>
      <c r="AH14" s="18">
        <f t="shared" si="6"/>
        <v>5.6</v>
      </c>
      <c r="AI14" s="18">
        <f t="shared" si="6"/>
        <v>0.6</v>
      </c>
      <c r="AJ14" s="18">
        <f t="shared" si="6"/>
        <v>0.6</v>
      </c>
      <c r="AK14" s="18">
        <f t="shared" si="6"/>
        <v>0.6</v>
      </c>
      <c r="AL14" s="18">
        <f t="shared" si="6"/>
        <v>0.6</v>
      </c>
      <c r="AM14" s="18">
        <f t="shared" si="6"/>
        <v>0.6</v>
      </c>
      <c r="AN14" s="18">
        <f t="shared" si="6"/>
        <v>0.6</v>
      </c>
      <c r="AO14" s="18">
        <f t="shared" si="6"/>
        <v>0.6</v>
      </c>
      <c r="AP14" s="18">
        <f t="shared" si="6"/>
        <v>6.8</v>
      </c>
      <c r="AQ14" s="18">
        <f t="shared" si="6"/>
        <v>0.6</v>
      </c>
      <c r="AR14" s="18">
        <f t="shared" si="6"/>
        <v>0.6</v>
      </c>
      <c r="AS14" s="18">
        <f t="shared" si="6"/>
        <v>0.6</v>
      </c>
      <c r="AT14" s="18">
        <f t="shared" si="6"/>
        <v>0.6</v>
      </c>
      <c r="AU14" s="18">
        <f t="shared" si="6"/>
        <v>0.6</v>
      </c>
      <c r="AV14" s="18">
        <f t="shared" si="6"/>
        <v>0.6</v>
      </c>
      <c r="AW14" s="18">
        <f t="shared" si="6"/>
        <v>0.6</v>
      </c>
      <c r="AX14" s="18">
        <f t="shared" si="6"/>
        <v>0.4</v>
      </c>
      <c r="AY14" s="18">
        <f t="shared" si="6"/>
        <v>0.1</v>
      </c>
    </row>
    <row r="15" spans="1:51" s="1" customFormat="1" x14ac:dyDescent="0.25">
      <c r="A15" s="15"/>
      <c r="B15" s="14">
        <f t="shared" si="2"/>
        <v>778.47</v>
      </c>
      <c r="C15" s="15" t="s">
        <v>8</v>
      </c>
      <c r="D15" s="6"/>
      <c r="E15" s="8"/>
      <c r="F15" s="19"/>
      <c r="G15" s="19"/>
      <c r="H15" s="19">
        <f>SUM(H11:H14)</f>
        <v>1.9800000000000002</v>
      </c>
      <c r="I15" s="19">
        <f t="shared" ref="I15:AY15" si="7">SUM(I11:I14)</f>
        <v>59.28</v>
      </c>
      <c r="J15" s="19">
        <f t="shared" si="7"/>
        <v>52.45</v>
      </c>
      <c r="K15" s="19">
        <f t="shared" si="7"/>
        <v>37.870000000000005</v>
      </c>
      <c r="L15" s="19">
        <f t="shared" si="7"/>
        <v>35.21</v>
      </c>
      <c r="M15" s="19">
        <f t="shared" si="7"/>
        <v>16.37</v>
      </c>
      <c r="N15" s="19">
        <f t="shared" si="7"/>
        <v>25.42</v>
      </c>
      <c r="O15" s="19">
        <f t="shared" si="7"/>
        <v>10.49</v>
      </c>
      <c r="P15" s="19">
        <f t="shared" si="7"/>
        <v>58.550000000000011</v>
      </c>
      <c r="Q15" s="19">
        <f t="shared" si="7"/>
        <v>36.080000000000005</v>
      </c>
      <c r="R15" s="19">
        <f t="shared" si="7"/>
        <v>19.149999999999999</v>
      </c>
      <c r="S15" s="19">
        <f t="shared" si="7"/>
        <v>15.629999999999999</v>
      </c>
      <c r="T15" s="19">
        <f t="shared" si="7"/>
        <v>34.790000000000006</v>
      </c>
      <c r="U15" s="19">
        <f t="shared" si="7"/>
        <v>6.9700000000000006</v>
      </c>
      <c r="V15" s="19">
        <f t="shared" si="7"/>
        <v>6.9700000000000006</v>
      </c>
      <c r="W15" s="19">
        <f t="shared" si="7"/>
        <v>21.87</v>
      </c>
      <c r="X15" s="19">
        <f t="shared" si="7"/>
        <v>16.320000000000004</v>
      </c>
      <c r="Y15" s="19">
        <f t="shared" si="7"/>
        <v>10.49</v>
      </c>
      <c r="Z15" s="19">
        <f t="shared" si="7"/>
        <v>18.97</v>
      </c>
      <c r="AA15" s="19">
        <f t="shared" si="7"/>
        <v>6.9700000000000006</v>
      </c>
      <c r="AB15" s="19">
        <f t="shared" si="7"/>
        <v>6.9700000000000006</v>
      </c>
      <c r="AC15" s="19">
        <f t="shared" si="7"/>
        <v>22.77</v>
      </c>
      <c r="AD15" s="19">
        <f t="shared" si="7"/>
        <v>13.020000000000001</v>
      </c>
      <c r="AE15" s="19">
        <f t="shared" si="7"/>
        <v>8.2900000000000009</v>
      </c>
      <c r="AF15" s="19">
        <f t="shared" si="7"/>
        <v>13.870000000000001</v>
      </c>
      <c r="AG15" s="19">
        <f t="shared" si="7"/>
        <v>6.87</v>
      </c>
      <c r="AH15" s="19">
        <f t="shared" si="7"/>
        <v>18.690000000000001</v>
      </c>
      <c r="AI15" s="19">
        <f t="shared" si="7"/>
        <v>15.790000000000001</v>
      </c>
      <c r="AJ15" s="19">
        <f t="shared" si="7"/>
        <v>11.410000000000004</v>
      </c>
      <c r="AK15" s="19">
        <f t="shared" si="7"/>
        <v>10.860000000000003</v>
      </c>
      <c r="AL15" s="19">
        <f t="shared" si="7"/>
        <v>8.33</v>
      </c>
      <c r="AM15" s="19">
        <f t="shared" si="7"/>
        <v>23.51</v>
      </c>
      <c r="AN15" s="19">
        <f t="shared" si="7"/>
        <v>21.420000000000005</v>
      </c>
      <c r="AO15" s="19">
        <f t="shared" si="7"/>
        <v>7.0100000000000007</v>
      </c>
      <c r="AP15" s="19">
        <f t="shared" si="7"/>
        <v>13.21</v>
      </c>
      <c r="AQ15" s="19">
        <f t="shared" si="7"/>
        <v>11.410000000000004</v>
      </c>
      <c r="AR15" s="19">
        <f t="shared" si="7"/>
        <v>16.360000000000003</v>
      </c>
      <c r="AS15" s="19">
        <f t="shared" si="7"/>
        <v>10.39</v>
      </c>
      <c r="AT15" s="19">
        <f t="shared" si="7"/>
        <v>6.87</v>
      </c>
      <c r="AU15" s="19">
        <f t="shared" si="7"/>
        <v>6.7600000000000007</v>
      </c>
      <c r="AV15" s="19">
        <f t="shared" si="7"/>
        <v>11.05</v>
      </c>
      <c r="AW15" s="19">
        <f t="shared" si="7"/>
        <v>15.890000000000002</v>
      </c>
      <c r="AX15" s="19">
        <f t="shared" si="7"/>
        <v>5.79</v>
      </c>
      <c r="AY15" s="19">
        <f t="shared" si="7"/>
        <v>0.1</v>
      </c>
    </row>
    <row r="16" spans="1:51" x14ac:dyDescent="0.25">
      <c r="A16" s="10"/>
      <c r="B16" s="16">
        <f t="shared" si="2"/>
        <v>61.500000000000014</v>
      </c>
      <c r="C16" s="10" t="s">
        <v>9</v>
      </c>
      <c r="D16" s="3"/>
      <c r="E16" s="7"/>
      <c r="F16" s="18">
        <v>1</v>
      </c>
      <c r="G16" s="18">
        <v>1</v>
      </c>
      <c r="H16" s="18">
        <v>1.2</v>
      </c>
      <c r="I16" s="18">
        <v>3.7</v>
      </c>
      <c r="J16" s="18">
        <v>3.6</v>
      </c>
      <c r="K16" s="18">
        <v>2.4</v>
      </c>
      <c r="L16" s="18">
        <v>2.2000000000000002</v>
      </c>
      <c r="M16" s="18">
        <v>1</v>
      </c>
      <c r="N16" s="18">
        <v>1.6</v>
      </c>
      <c r="O16" s="18">
        <v>0.9</v>
      </c>
      <c r="P16" s="18">
        <v>4.5</v>
      </c>
      <c r="Q16" s="18">
        <v>2.5</v>
      </c>
      <c r="R16" s="18">
        <v>1.4</v>
      </c>
      <c r="S16" s="18">
        <v>1.3</v>
      </c>
      <c r="T16" s="18">
        <v>2.6</v>
      </c>
      <c r="U16" s="18">
        <v>0.6</v>
      </c>
      <c r="V16" s="18">
        <v>0.6</v>
      </c>
      <c r="W16" s="18">
        <v>1.7</v>
      </c>
      <c r="X16" s="18">
        <v>1.4</v>
      </c>
      <c r="Y16" s="18">
        <v>0.9</v>
      </c>
      <c r="Z16" s="18">
        <v>1.1000000000000001</v>
      </c>
      <c r="AA16" s="18">
        <v>0.6</v>
      </c>
      <c r="AB16" s="18">
        <v>0.6</v>
      </c>
      <c r="AC16" s="18">
        <v>1.9</v>
      </c>
      <c r="AD16" s="18">
        <v>1.1000000000000001</v>
      </c>
      <c r="AE16" s="18">
        <v>0.7</v>
      </c>
      <c r="AF16" s="18">
        <v>1.1000000000000001</v>
      </c>
      <c r="AG16" s="18">
        <v>0.6</v>
      </c>
      <c r="AH16" s="18">
        <v>1.2</v>
      </c>
      <c r="AI16" s="18">
        <v>1.3</v>
      </c>
      <c r="AJ16" s="18">
        <v>1</v>
      </c>
      <c r="AK16" s="18">
        <v>0.9</v>
      </c>
      <c r="AL16" s="18">
        <v>0.7</v>
      </c>
      <c r="AM16" s="18">
        <v>2.1</v>
      </c>
      <c r="AN16" s="18">
        <v>1.9</v>
      </c>
      <c r="AO16" s="18">
        <v>0.6</v>
      </c>
      <c r="AP16" s="18">
        <v>0.6</v>
      </c>
      <c r="AQ16" s="18">
        <v>1</v>
      </c>
      <c r="AR16" s="18">
        <v>1.4</v>
      </c>
      <c r="AS16" s="18">
        <v>0.9</v>
      </c>
      <c r="AT16" s="18">
        <v>0.6</v>
      </c>
      <c r="AU16" s="18">
        <v>0.6</v>
      </c>
      <c r="AV16" s="18">
        <v>1</v>
      </c>
      <c r="AW16" s="18">
        <v>1.4</v>
      </c>
      <c r="AX16" s="18">
        <v>0.5</v>
      </c>
      <c r="AY16" s="18"/>
    </row>
    <row r="17" spans="1:58" x14ac:dyDescent="0.25">
      <c r="A17" s="13"/>
      <c r="B17" s="16">
        <f t="shared" si="2"/>
        <v>87.399999999999991</v>
      </c>
      <c r="C17" s="10" t="s">
        <v>10</v>
      </c>
      <c r="D17" s="3"/>
      <c r="E17" s="7"/>
      <c r="F17" s="18"/>
      <c r="G17" s="18"/>
      <c r="H17" s="18">
        <v>0.3</v>
      </c>
      <c r="I17" s="18">
        <v>5.5</v>
      </c>
      <c r="J17" s="18">
        <v>5.4</v>
      </c>
      <c r="K17" s="18">
        <v>3.6</v>
      </c>
      <c r="L17" s="18">
        <v>3.4</v>
      </c>
      <c r="M17" s="18">
        <v>1.5</v>
      </c>
      <c r="N17" s="18">
        <v>2.4</v>
      </c>
      <c r="O17" s="18">
        <v>1.3</v>
      </c>
      <c r="P17" s="18">
        <v>6.7</v>
      </c>
      <c r="Q17" s="18">
        <v>3.8</v>
      </c>
      <c r="R17" s="18">
        <v>2.2000000000000002</v>
      </c>
      <c r="S17" s="18">
        <v>2</v>
      </c>
      <c r="T17" s="18">
        <v>3.9</v>
      </c>
      <c r="U17" s="18">
        <v>0.9</v>
      </c>
      <c r="V17" s="18">
        <v>0.9</v>
      </c>
      <c r="W17" s="18">
        <v>2.6</v>
      </c>
      <c r="X17" s="18">
        <v>2.1</v>
      </c>
      <c r="Y17" s="18">
        <v>1.3</v>
      </c>
      <c r="Z17" s="18">
        <v>1.6</v>
      </c>
      <c r="AA17" s="18">
        <v>0.9</v>
      </c>
      <c r="AB17" s="18">
        <v>0.9</v>
      </c>
      <c r="AC17" s="18">
        <v>2.8</v>
      </c>
      <c r="AD17" s="18">
        <v>1.7</v>
      </c>
      <c r="AE17" s="18">
        <v>1</v>
      </c>
      <c r="AF17" s="18">
        <v>1.6</v>
      </c>
      <c r="AG17" s="18">
        <v>0.9</v>
      </c>
      <c r="AH17" s="18">
        <v>1.8</v>
      </c>
      <c r="AI17" s="18">
        <v>1.9</v>
      </c>
      <c r="AJ17" s="18">
        <v>1.5</v>
      </c>
      <c r="AK17" s="18">
        <v>1.4</v>
      </c>
      <c r="AL17" s="18">
        <v>1.1000000000000001</v>
      </c>
      <c r="AM17" s="18">
        <v>3.1</v>
      </c>
      <c r="AN17" s="18">
        <v>2.8</v>
      </c>
      <c r="AO17" s="18">
        <v>0.9</v>
      </c>
      <c r="AP17" s="18">
        <v>0.9</v>
      </c>
      <c r="AQ17" s="18">
        <v>1.5</v>
      </c>
      <c r="AR17" s="18">
        <v>2.1</v>
      </c>
      <c r="AS17" s="18">
        <v>1.3</v>
      </c>
      <c r="AT17" s="18">
        <v>0.9</v>
      </c>
      <c r="AU17" s="18">
        <v>0.8</v>
      </c>
      <c r="AV17" s="18">
        <v>1.4</v>
      </c>
      <c r="AW17" s="18">
        <v>2.1</v>
      </c>
      <c r="AX17" s="18">
        <v>0.7</v>
      </c>
      <c r="AY17" s="18"/>
    </row>
    <row r="18" spans="1:58" s="1" customFormat="1" x14ac:dyDescent="0.25">
      <c r="A18" s="12" t="s">
        <v>36</v>
      </c>
      <c r="B18" s="14">
        <f t="shared" si="2"/>
        <v>927.37000000000046</v>
      </c>
      <c r="C18" s="15" t="s">
        <v>11</v>
      </c>
      <c r="D18" s="6"/>
      <c r="E18" s="8"/>
      <c r="F18" s="19">
        <f>SUM(F15:F17)</f>
        <v>1</v>
      </c>
      <c r="G18" s="19">
        <f t="shared" ref="G18:AY18" si="8">SUM(G15:G17)</f>
        <v>1</v>
      </c>
      <c r="H18" s="19">
        <f t="shared" si="8"/>
        <v>3.48</v>
      </c>
      <c r="I18" s="19">
        <f t="shared" si="8"/>
        <v>68.48</v>
      </c>
      <c r="J18" s="19">
        <f t="shared" si="8"/>
        <v>61.45</v>
      </c>
      <c r="K18" s="19">
        <f t="shared" si="8"/>
        <v>43.870000000000005</v>
      </c>
      <c r="L18" s="19">
        <f t="shared" si="8"/>
        <v>40.81</v>
      </c>
      <c r="M18" s="19">
        <f t="shared" si="8"/>
        <v>18.87</v>
      </c>
      <c r="N18" s="19">
        <f t="shared" si="8"/>
        <v>29.42</v>
      </c>
      <c r="O18" s="19">
        <f t="shared" si="8"/>
        <v>12.690000000000001</v>
      </c>
      <c r="P18" s="19">
        <f t="shared" si="8"/>
        <v>69.750000000000014</v>
      </c>
      <c r="Q18" s="19">
        <f t="shared" si="8"/>
        <v>42.38</v>
      </c>
      <c r="R18" s="19">
        <f t="shared" si="8"/>
        <v>22.749999999999996</v>
      </c>
      <c r="S18" s="19">
        <f t="shared" si="8"/>
        <v>18.93</v>
      </c>
      <c r="T18" s="19">
        <f t="shared" si="8"/>
        <v>41.290000000000006</v>
      </c>
      <c r="U18" s="19">
        <f t="shared" si="8"/>
        <v>8.4700000000000006</v>
      </c>
      <c r="V18" s="19">
        <f t="shared" si="8"/>
        <v>8.4700000000000006</v>
      </c>
      <c r="W18" s="19">
        <f t="shared" si="8"/>
        <v>26.17</v>
      </c>
      <c r="X18" s="19">
        <f t="shared" si="8"/>
        <v>19.820000000000004</v>
      </c>
      <c r="Y18" s="19">
        <f t="shared" si="8"/>
        <v>12.690000000000001</v>
      </c>
      <c r="Z18" s="19">
        <f t="shared" si="8"/>
        <v>21.67</v>
      </c>
      <c r="AA18" s="19">
        <f t="shared" si="8"/>
        <v>8.4700000000000006</v>
      </c>
      <c r="AB18" s="19">
        <f t="shared" si="8"/>
        <v>8.4700000000000006</v>
      </c>
      <c r="AC18" s="19">
        <f t="shared" si="8"/>
        <v>27.47</v>
      </c>
      <c r="AD18" s="19">
        <f t="shared" si="8"/>
        <v>15.82</v>
      </c>
      <c r="AE18" s="19">
        <f t="shared" si="8"/>
        <v>9.99</v>
      </c>
      <c r="AF18" s="19">
        <f t="shared" si="8"/>
        <v>16.57</v>
      </c>
      <c r="AG18" s="19">
        <f t="shared" si="8"/>
        <v>8.3699999999999992</v>
      </c>
      <c r="AH18" s="19">
        <f t="shared" si="8"/>
        <v>21.69</v>
      </c>
      <c r="AI18" s="19">
        <f t="shared" si="8"/>
        <v>18.989999999999998</v>
      </c>
      <c r="AJ18" s="19">
        <f t="shared" si="8"/>
        <v>13.910000000000004</v>
      </c>
      <c r="AK18" s="19">
        <f t="shared" si="8"/>
        <v>13.160000000000004</v>
      </c>
      <c r="AL18" s="19">
        <f t="shared" si="8"/>
        <v>10.129999999999999</v>
      </c>
      <c r="AM18" s="19">
        <f t="shared" si="8"/>
        <v>28.710000000000004</v>
      </c>
      <c r="AN18" s="19">
        <f t="shared" si="8"/>
        <v>26.120000000000005</v>
      </c>
      <c r="AO18" s="19">
        <f t="shared" si="8"/>
        <v>8.51</v>
      </c>
      <c r="AP18" s="19">
        <f t="shared" si="8"/>
        <v>14.71</v>
      </c>
      <c r="AQ18" s="19">
        <f t="shared" si="8"/>
        <v>13.910000000000004</v>
      </c>
      <c r="AR18" s="19">
        <f t="shared" si="8"/>
        <v>19.860000000000003</v>
      </c>
      <c r="AS18" s="19">
        <f t="shared" si="8"/>
        <v>12.590000000000002</v>
      </c>
      <c r="AT18" s="19">
        <f t="shared" si="8"/>
        <v>8.3699999999999992</v>
      </c>
      <c r="AU18" s="19">
        <f t="shared" si="8"/>
        <v>8.16</v>
      </c>
      <c r="AV18" s="19">
        <f t="shared" si="8"/>
        <v>13.450000000000001</v>
      </c>
      <c r="AW18" s="19">
        <f t="shared" si="8"/>
        <v>19.390000000000004</v>
      </c>
      <c r="AX18" s="19">
        <f t="shared" si="8"/>
        <v>6.99</v>
      </c>
      <c r="AY18" s="19">
        <f t="shared" si="8"/>
        <v>0.1</v>
      </c>
    </row>
    <row r="19" spans="1:58" ht="5.0999999999999996" customHeight="1" x14ac:dyDescent="0.25">
      <c r="A19" s="10"/>
      <c r="B19" s="16"/>
      <c r="C19" s="10"/>
      <c r="D19" s="3"/>
      <c r="E19" s="7"/>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8" s="1" customFormat="1" x14ac:dyDescent="0.25">
      <c r="A20" s="38" t="s">
        <v>25</v>
      </c>
      <c r="B20" s="14">
        <f t="shared" si="2"/>
        <v>551.92999999999995</v>
      </c>
      <c r="C20" s="15" t="s">
        <v>14</v>
      </c>
      <c r="D20" s="6"/>
      <c r="E20" s="8"/>
      <c r="F20" s="19">
        <f t="shared" ref="F20:AY20" si="9">F5-F18</f>
        <v>-1</v>
      </c>
      <c r="G20" s="19">
        <f t="shared" si="9"/>
        <v>-1</v>
      </c>
      <c r="H20" s="19">
        <f t="shared" si="9"/>
        <v>-3.48</v>
      </c>
      <c r="I20" s="19">
        <f t="shared" si="9"/>
        <v>-57.180000000000007</v>
      </c>
      <c r="J20" s="19">
        <f t="shared" si="9"/>
        <v>-36.550000000000004</v>
      </c>
      <c r="K20" s="19">
        <f t="shared" si="9"/>
        <v>-9.970000000000006</v>
      </c>
      <c r="L20" s="19">
        <f t="shared" si="9"/>
        <v>-6.9100000000000037</v>
      </c>
      <c r="M20" s="19">
        <f t="shared" si="9"/>
        <v>15.029999999999998</v>
      </c>
      <c r="N20" s="19">
        <f t="shared" si="9"/>
        <v>13.780000000000001</v>
      </c>
      <c r="O20" s="19">
        <f t="shared" si="9"/>
        <v>21.209999999999997</v>
      </c>
      <c r="P20" s="19">
        <f t="shared" si="9"/>
        <v>-35.850000000000016</v>
      </c>
      <c r="Q20" s="19">
        <f t="shared" si="9"/>
        <v>-8.480000000000004</v>
      </c>
      <c r="R20" s="19">
        <f t="shared" si="9"/>
        <v>15.850000000000005</v>
      </c>
      <c r="S20" s="19">
        <f t="shared" si="9"/>
        <v>14.969999999999999</v>
      </c>
      <c r="T20" s="19">
        <f t="shared" si="9"/>
        <v>-7.3900000000000077</v>
      </c>
      <c r="U20" s="19">
        <f t="shared" si="9"/>
        <v>25.43</v>
      </c>
      <c r="V20" s="19">
        <f t="shared" si="9"/>
        <v>30.130000000000003</v>
      </c>
      <c r="W20" s="19">
        <f t="shared" si="9"/>
        <v>7.7299999999999969</v>
      </c>
      <c r="X20" s="19">
        <f t="shared" si="9"/>
        <v>14.079999999999995</v>
      </c>
      <c r="Y20" s="19">
        <f t="shared" si="9"/>
        <v>21.209999999999997</v>
      </c>
      <c r="Z20" s="19">
        <f t="shared" si="9"/>
        <v>21.53</v>
      </c>
      <c r="AA20" s="19">
        <f t="shared" si="9"/>
        <v>25.43</v>
      </c>
      <c r="AB20" s="19">
        <f t="shared" si="9"/>
        <v>25.43</v>
      </c>
      <c r="AC20" s="19">
        <f t="shared" si="9"/>
        <v>6.43</v>
      </c>
      <c r="AD20" s="19">
        <f t="shared" si="9"/>
        <v>22.78</v>
      </c>
      <c r="AE20" s="19">
        <f t="shared" si="9"/>
        <v>23.909999999999997</v>
      </c>
      <c r="AF20" s="19">
        <f t="shared" si="9"/>
        <v>17.329999999999998</v>
      </c>
      <c r="AG20" s="19">
        <f t="shared" si="9"/>
        <v>25.53</v>
      </c>
      <c r="AH20" s="19">
        <f t="shared" si="9"/>
        <v>16.91</v>
      </c>
      <c r="AI20" s="19">
        <f t="shared" si="9"/>
        <v>14.91</v>
      </c>
      <c r="AJ20" s="19">
        <f t="shared" si="9"/>
        <v>19.989999999999995</v>
      </c>
      <c r="AK20" s="19">
        <f t="shared" si="9"/>
        <v>20.739999999999995</v>
      </c>
      <c r="AL20" s="19">
        <f t="shared" si="9"/>
        <v>33.070000000000007</v>
      </c>
      <c r="AM20" s="19">
        <f t="shared" si="9"/>
        <v>5.1899999999999942</v>
      </c>
      <c r="AN20" s="19">
        <f t="shared" si="9"/>
        <v>7.779999999999994</v>
      </c>
      <c r="AO20" s="19">
        <f t="shared" si="9"/>
        <v>25.39</v>
      </c>
      <c r="AP20" s="19">
        <f t="shared" si="9"/>
        <v>21.490000000000002</v>
      </c>
      <c r="AQ20" s="19">
        <f t="shared" si="9"/>
        <v>19.989999999999995</v>
      </c>
      <c r="AR20" s="19">
        <f t="shared" si="9"/>
        <v>14.039999999999996</v>
      </c>
      <c r="AS20" s="19">
        <f t="shared" si="9"/>
        <v>21.409999999999997</v>
      </c>
      <c r="AT20" s="19">
        <f t="shared" si="9"/>
        <v>34.93</v>
      </c>
      <c r="AU20" s="19">
        <f t="shared" si="9"/>
        <v>25.84</v>
      </c>
      <c r="AV20" s="19">
        <f t="shared" si="9"/>
        <v>20.549999999999997</v>
      </c>
      <c r="AW20" s="19">
        <f t="shared" si="9"/>
        <v>14.609999999999996</v>
      </c>
      <c r="AX20" s="19">
        <f t="shared" si="9"/>
        <v>32.71</v>
      </c>
      <c r="AY20" s="19">
        <f t="shared" si="9"/>
        <v>22.4</v>
      </c>
    </row>
    <row r="21" spans="1:58" ht="5.0999999999999996" customHeight="1" x14ac:dyDescent="0.25">
      <c r="A21" s="10"/>
      <c r="B21" s="16"/>
      <c r="C21" s="10"/>
      <c r="D21" s="3"/>
      <c r="E21" s="7"/>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row>
    <row r="22" spans="1:58" x14ac:dyDescent="0.25">
      <c r="A22" s="27">
        <f>SUM(G22:AY22)</f>
        <v>685.19999999999993</v>
      </c>
      <c r="B22" s="11">
        <f t="shared" ref="B22:B28" si="10">SUM(D22:AY22)</f>
        <v>685.19999999999993</v>
      </c>
      <c r="C22" s="2" t="s">
        <v>24</v>
      </c>
      <c r="D22" s="21"/>
      <c r="E22" s="17"/>
      <c r="F22" s="20"/>
      <c r="G22" s="20">
        <v>5.7</v>
      </c>
      <c r="H22" s="20">
        <v>11.6</v>
      </c>
      <c r="I22" s="20">
        <v>15.2</v>
      </c>
      <c r="J22" s="20">
        <v>15.2</v>
      </c>
      <c r="K22" s="20">
        <v>15.5</v>
      </c>
      <c r="L22" s="20">
        <v>20</v>
      </c>
      <c r="M22" s="20">
        <v>15.5</v>
      </c>
      <c r="N22" s="20">
        <v>15.6</v>
      </c>
      <c r="O22" s="20">
        <v>15.6</v>
      </c>
      <c r="P22" s="20">
        <v>17.899999999999999</v>
      </c>
      <c r="Q22" s="20">
        <v>15.6</v>
      </c>
      <c r="R22" s="20">
        <v>15.6</v>
      </c>
      <c r="S22" s="20">
        <v>15.6</v>
      </c>
      <c r="T22" s="20">
        <v>17.899999999999999</v>
      </c>
      <c r="U22" s="20">
        <v>15.6</v>
      </c>
      <c r="V22" s="20">
        <v>15.6</v>
      </c>
      <c r="W22" s="20">
        <v>15.6</v>
      </c>
      <c r="X22" s="20">
        <v>20.100000000000001</v>
      </c>
      <c r="Y22" s="20">
        <v>15.6</v>
      </c>
      <c r="Z22" s="20">
        <v>15.6</v>
      </c>
      <c r="AA22" s="20">
        <v>15.6</v>
      </c>
      <c r="AB22" s="20">
        <v>17.899999999999999</v>
      </c>
      <c r="AC22" s="20">
        <v>15.6</v>
      </c>
      <c r="AD22" s="20">
        <v>15.6</v>
      </c>
      <c r="AE22" s="20">
        <v>15.6</v>
      </c>
      <c r="AF22" s="20">
        <v>17.899999999999999</v>
      </c>
      <c r="AG22" s="20">
        <v>15.6</v>
      </c>
      <c r="AH22" s="20">
        <v>15.6</v>
      </c>
      <c r="AI22" s="20">
        <v>15.6</v>
      </c>
      <c r="AJ22" s="20">
        <v>20.100000000000001</v>
      </c>
      <c r="AK22" s="20">
        <v>15.6</v>
      </c>
      <c r="AL22" s="20">
        <v>15.6</v>
      </c>
      <c r="AM22" s="20">
        <v>15.6</v>
      </c>
      <c r="AN22" s="20">
        <v>17</v>
      </c>
      <c r="AO22" s="20">
        <v>15.8</v>
      </c>
      <c r="AP22" s="20">
        <v>15.8</v>
      </c>
      <c r="AQ22" s="20">
        <v>16.3</v>
      </c>
      <c r="AR22" s="20">
        <v>20.8</v>
      </c>
      <c r="AS22" s="20">
        <v>16.3</v>
      </c>
      <c r="AT22" s="20">
        <v>16.3</v>
      </c>
      <c r="AU22" s="20">
        <v>16.3</v>
      </c>
      <c r="AV22" s="20">
        <v>18.899999999999999</v>
      </c>
      <c r="AW22" s="20">
        <v>9.1999999999999993</v>
      </c>
      <c r="AX22" s="18"/>
      <c r="AY22" s="18"/>
    </row>
    <row r="23" spans="1:58" x14ac:dyDescent="0.25">
      <c r="A23" s="28">
        <f>A22*2.47</f>
        <v>1692.444</v>
      </c>
      <c r="B23" s="11"/>
      <c r="C23" s="12" t="s">
        <v>15</v>
      </c>
      <c r="D23" s="21"/>
      <c r="E23" s="17"/>
      <c r="F23" s="20"/>
      <c r="G23" s="20">
        <f>IF($A$20="U",A22,G22)</f>
        <v>5.7</v>
      </c>
      <c r="H23" s="20">
        <f>IF($A$20="U",0,H22)</f>
        <v>11.6</v>
      </c>
      <c r="I23" s="20">
        <f t="shared" ref="I23:AW23" si="11">IF($A$20="U",0,I22)</f>
        <v>15.2</v>
      </c>
      <c r="J23" s="20">
        <f t="shared" si="11"/>
        <v>15.2</v>
      </c>
      <c r="K23" s="20">
        <f t="shared" si="11"/>
        <v>15.5</v>
      </c>
      <c r="L23" s="20">
        <f t="shared" si="11"/>
        <v>20</v>
      </c>
      <c r="M23" s="20">
        <f t="shared" si="11"/>
        <v>15.5</v>
      </c>
      <c r="N23" s="20">
        <f t="shared" si="11"/>
        <v>15.6</v>
      </c>
      <c r="O23" s="20">
        <f t="shared" si="11"/>
        <v>15.6</v>
      </c>
      <c r="P23" s="20">
        <f t="shared" si="11"/>
        <v>17.899999999999999</v>
      </c>
      <c r="Q23" s="20">
        <f t="shared" si="11"/>
        <v>15.6</v>
      </c>
      <c r="R23" s="20">
        <f t="shared" si="11"/>
        <v>15.6</v>
      </c>
      <c r="S23" s="20">
        <f t="shared" si="11"/>
        <v>15.6</v>
      </c>
      <c r="T23" s="20">
        <f t="shared" si="11"/>
        <v>17.899999999999999</v>
      </c>
      <c r="U23" s="20">
        <f t="shared" si="11"/>
        <v>15.6</v>
      </c>
      <c r="V23" s="20">
        <f t="shared" si="11"/>
        <v>15.6</v>
      </c>
      <c r="W23" s="20">
        <f t="shared" si="11"/>
        <v>15.6</v>
      </c>
      <c r="X23" s="20">
        <f t="shared" si="11"/>
        <v>20.100000000000001</v>
      </c>
      <c r="Y23" s="20">
        <f t="shared" si="11"/>
        <v>15.6</v>
      </c>
      <c r="Z23" s="20">
        <f t="shared" si="11"/>
        <v>15.6</v>
      </c>
      <c r="AA23" s="20">
        <f t="shared" si="11"/>
        <v>15.6</v>
      </c>
      <c r="AB23" s="20">
        <f t="shared" si="11"/>
        <v>17.899999999999999</v>
      </c>
      <c r="AC23" s="20">
        <f t="shared" si="11"/>
        <v>15.6</v>
      </c>
      <c r="AD23" s="20">
        <f t="shared" si="11"/>
        <v>15.6</v>
      </c>
      <c r="AE23" s="20">
        <f t="shared" si="11"/>
        <v>15.6</v>
      </c>
      <c r="AF23" s="20">
        <f t="shared" si="11"/>
        <v>17.899999999999999</v>
      </c>
      <c r="AG23" s="20">
        <f t="shared" si="11"/>
        <v>15.6</v>
      </c>
      <c r="AH23" s="20">
        <f t="shared" si="11"/>
        <v>15.6</v>
      </c>
      <c r="AI23" s="20">
        <f t="shared" si="11"/>
        <v>15.6</v>
      </c>
      <c r="AJ23" s="20">
        <f t="shared" si="11"/>
        <v>20.100000000000001</v>
      </c>
      <c r="AK23" s="20">
        <f t="shared" si="11"/>
        <v>15.6</v>
      </c>
      <c r="AL23" s="20">
        <f t="shared" si="11"/>
        <v>15.6</v>
      </c>
      <c r="AM23" s="20">
        <f t="shared" si="11"/>
        <v>15.6</v>
      </c>
      <c r="AN23" s="20">
        <f t="shared" si="11"/>
        <v>17</v>
      </c>
      <c r="AO23" s="20">
        <f t="shared" si="11"/>
        <v>15.8</v>
      </c>
      <c r="AP23" s="20">
        <f t="shared" si="11"/>
        <v>15.8</v>
      </c>
      <c r="AQ23" s="20">
        <f t="shared" si="11"/>
        <v>16.3</v>
      </c>
      <c r="AR23" s="20">
        <f t="shared" si="11"/>
        <v>20.8</v>
      </c>
      <c r="AS23" s="20">
        <f t="shared" si="11"/>
        <v>16.3</v>
      </c>
      <c r="AT23" s="20">
        <f t="shared" si="11"/>
        <v>16.3</v>
      </c>
      <c r="AU23" s="20">
        <f t="shared" si="11"/>
        <v>16.3</v>
      </c>
      <c r="AV23" s="20">
        <f t="shared" si="11"/>
        <v>18.899999999999999</v>
      </c>
      <c r="AW23" s="20">
        <f t="shared" si="11"/>
        <v>9.1999999999999993</v>
      </c>
      <c r="AX23" s="18"/>
      <c r="AY23" s="18"/>
    </row>
    <row r="24" spans="1:58" x14ac:dyDescent="0.25">
      <c r="A24" s="56">
        <v>78.099999999999994</v>
      </c>
      <c r="B24" s="16">
        <f t="shared" si="10"/>
        <v>132.23606622600002</v>
      </c>
      <c r="C24" s="15" t="s">
        <v>16</v>
      </c>
      <c r="D24" s="6"/>
      <c r="E24" s="8"/>
      <c r="F24" s="19"/>
      <c r="G24" s="19">
        <f>G23*($A$24/1000*2.47105)</f>
        <v>1.1000373284999998</v>
      </c>
      <c r="H24" s="19">
        <f t="shared" ref="H24:AW24" si="12">H23*($A$24/1000*2.47105)</f>
        <v>2.2386724579999995</v>
      </c>
      <c r="I24" s="19">
        <f t="shared" si="12"/>
        <v>2.9334328759999995</v>
      </c>
      <c r="J24" s="19">
        <f t="shared" si="12"/>
        <v>2.9334328759999995</v>
      </c>
      <c r="K24" s="19">
        <f t="shared" si="12"/>
        <v>2.9913295774999993</v>
      </c>
      <c r="L24" s="19">
        <f t="shared" si="12"/>
        <v>3.8597800999999992</v>
      </c>
      <c r="M24" s="19">
        <f t="shared" si="12"/>
        <v>2.9913295774999993</v>
      </c>
      <c r="N24" s="19">
        <f t="shared" si="12"/>
        <v>3.0106284779999992</v>
      </c>
      <c r="O24" s="19">
        <f t="shared" si="12"/>
        <v>3.0106284779999992</v>
      </c>
      <c r="P24" s="19">
        <f t="shared" si="12"/>
        <v>3.4545031894999991</v>
      </c>
      <c r="Q24" s="19">
        <f t="shared" si="12"/>
        <v>3.0106284779999992</v>
      </c>
      <c r="R24" s="19">
        <f t="shared" si="12"/>
        <v>3.0106284779999992</v>
      </c>
      <c r="S24" s="19">
        <f t="shared" si="12"/>
        <v>3.0106284779999992</v>
      </c>
      <c r="T24" s="19">
        <f t="shared" si="12"/>
        <v>3.4545031894999991</v>
      </c>
      <c r="U24" s="19">
        <f t="shared" si="12"/>
        <v>3.0106284779999992</v>
      </c>
      <c r="V24" s="19">
        <f t="shared" si="12"/>
        <v>3.0106284779999992</v>
      </c>
      <c r="W24" s="19">
        <f t="shared" si="12"/>
        <v>3.0106284779999992</v>
      </c>
      <c r="X24" s="19">
        <f t="shared" si="12"/>
        <v>3.8790790004999995</v>
      </c>
      <c r="Y24" s="19">
        <f t="shared" si="12"/>
        <v>3.0106284779999992</v>
      </c>
      <c r="Z24" s="19">
        <f t="shared" si="12"/>
        <v>3.0106284779999992</v>
      </c>
      <c r="AA24" s="19">
        <f t="shared" si="12"/>
        <v>3.0106284779999992</v>
      </c>
      <c r="AB24" s="19">
        <f t="shared" si="12"/>
        <v>3.4545031894999991</v>
      </c>
      <c r="AC24" s="19">
        <f t="shared" si="12"/>
        <v>3.0106284779999992</v>
      </c>
      <c r="AD24" s="19">
        <f t="shared" si="12"/>
        <v>3.0106284779999992</v>
      </c>
      <c r="AE24" s="19">
        <f t="shared" si="12"/>
        <v>3.0106284779999992</v>
      </c>
      <c r="AF24" s="19">
        <f t="shared" si="12"/>
        <v>3.4545031894999991</v>
      </c>
      <c r="AG24" s="19">
        <f t="shared" si="12"/>
        <v>3.0106284779999992</v>
      </c>
      <c r="AH24" s="19">
        <f t="shared" si="12"/>
        <v>3.0106284779999992</v>
      </c>
      <c r="AI24" s="19">
        <f t="shared" si="12"/>
        <v>3.0106284779999992</v>
      </c>
      <c r="AJ24" s="19">
        <f t="shared" si="12"/>
        <v>3.8790790004999995</v>
      </c>
      <c r="AK24" s="19">
        <f t="shared" si="12"/>
        <v>3.0106284779999992</v>
      </c>
      <c r="AL24" s="19">
        <f t="shared" si="12"/>
        <v>3.0106284779999992</v>
      </c>
      <c r="AM24" s="19">
        <f t="shared" si="12"/>
        <v>3.0106284779999992</v>
      </c>
      <c r="AN24" s="19">
        <f t="shared" si="12"/>
        <v>3.2808130849999992</v>
      </c>
      <c r="AO24" s="19">
        <f t="shared" si="12"/>
        <v>3.0492262789999995</v>
      </c>
      <c r="AP24" s="19">
        <f t="shared" si="12"/>
        <v>3.0492262789999995</v>
      </c>
      <c r="AQ24" s="19">
        <f t="shared" si="12"/>
        <v>3.1457207814999997</v>
      </c>
      <c r="AR24" s="19">
        <f t="shared" si="12"/>
        <v>4.0141713039999996</v>
      </c>
      <c r="AS24" s="19">
        <f t="shared" si="12"/>
        <v>3.1457207814999997</v>
      </c>
      <c r="AT24" s="19">
        <f t="shared" si="12"/>
        <v>3.1457207814999997</v>
      </c>
      <c r="AU24" s="19">
        <f t="shared" si="12"/>
        <v>3.1457207814999997</v>
      </c>
      <c r="AV24" s="19">
        <f t="shared" si="12"/>
        <v>3.647492194499999</v>
      </c>
      <c r="AW24" s="19">
        <f t="shared" si="12"/>
        <v>1.7754988459999996</v>
      </c>
      <c r="AX24" s="18"/>
      <c r="AY24" s="18"/>
    </row>
    <row r="25" spans="1:58" ht="5.0999999999999996" customHeight="1" x14ac:dyDescent="0.25">
      <c r="A25" s="10"/>
      <c r="B25" s="16"/>
      <c r="C25" s="10"/>
      <c r="D25" s="3"/>
      <c r="E25" s="7"/>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8" s="1" customFormat="1" x14ac:dyDescent="0.25">
      <c r="A26" s="39">
        <v>0.06</v>
      </c>
      <c r="B26" s="14">
        <f t="shared" ca="1" si="10"/>
        <v>419.48729433256966</v>
      </c>
      <c r="C26" s="15" t="s">
        <v>17</v>
      </c>
      <c r="D26" s="6"/>
      <c r="E26" s="8"/>
      <c r="F26" s="19"/>
      <c r="G26" s="19">
        <f ca="1">MAX(-$A$26*AVERAGE(F29:G29),0)</f>
        <v>0.12680527820103094</v>
      </c>
      <c r="H26" s="19">
        <f t="shared" ref="H26:AY26" ca="1" si="13">MAX(-$A$26*AVERAGE(G29:H29),0)</f>
        <v>0.37646467024954833</v>
      </c>
      <c r="I26" s="19">
        <f t="shared" ca="1" si="13"/>
        <v>2.4357956395639535</v>
      </c>
      <c r="J26" s="19">
        <f t="shared" ca="1" si="13"/>
        <v>5.6667788467122397</v>
      </c>
      <c r="K26" s="19">
        <f t="shared" ca="1" si="13"/>
        <v>7.6393042120810382</v>
      </c>
      <c r="L26" s="19">
        <f t="shared" ca="1" si="13"/>
        <v>8.8457903389365669</v>
      </c>
      <c r="M26" s="19">
        <f t="shared" ca="1" si="13"/>
        <v>9.3537085973501686</v>
      </c>
      <c r="N26" s="19">
        <f t="shared" ca="1" si="13"/>
        <v>9.2268851514800776</v>
      </c>
      <c r="O26" s="19">
        <f t="shared" ca="1" si="13"/>
        <v>8.9016798089736913</v>
      </c>
      <c r="P26" s="19">
        <f t="shared" ca="1" si="13"/>
        <v>10.105035209554538</v>
      </c>
      <c r="Q26" s="19">
        <f t="shared" ca="1" si="13"/>
        <v>12.301072387490901</v>
      </c>
      <c r="R26" s="19">
        <f t="shared" ca="1" si="13"/>
        <v>13.020249760614048</v>
      </c>
      <c r="S26" s="19">
        <f t="shared" ca="1" si="13"/>
        <v>13.058654600115949</v>
      </c>
      <c r="T26" s="19">
        <f t="shared" ca="1" si="13"/>
        <v>13.831925967159204</v>
      </c>
      <c r="U26" s="19">
        <f t="shared" ca="1" si="13"/>
        <v>14.32952339814328</v>
      </c>
      <c r="V26" s="19">
        <f t="shared" ca="1" si="13"/>
        <v>13.683759596667606</v>
      </c>
      <c r="W26" s="19">
        <f t="shared" ca="1" si="13"/>
        <v>13.545474322935705</v>
      </c>
      <c r="X26" s="19">
        <f t="shared" ca="1" si="13"/>
        <v>13.921886368019358</v>
      </c>
      <c r="Y26" s="19">
        <f t="shared" ca="1" si="13"/>
        <v>13.904674415891687</v>
      </c>
      <c r="Z26" s="19">
        <f t="shared" ca="1" si="13"/>
        <v>13.629126141287051</v>
      </c>
      <c r="AA26" s="19">
        <f t="shared" ca="1" si="13"/>
        <v>13.206018179593466</v>
      </c>
      <c r="AB26" s="19">
        <f t="shared" ca="1" si="13"/>
        <v>12.649848118563167</v>
      </c>
      <c r="AC26" s="19">
        <f t="shared" ca="1" si="13"/>
        <v>12.646904651695939</v>
      </c>
      <c r="AD26" s="19">
        <f t="shared" ca="1" si="13"/>
        <v>12.712009793738986</v>
      </c>
      <c r="AE26" s="19">
        <f t="shared" ca="1" si="13"/>
        <v>12.240523501269232</v>
      </c>
      <c r="AF26" s="19">
        <f t="shared" ca="1" si="13"/>
        <v>11.922157893126093</v>
      </c>
      <c r="AG26" s="19">
        <f t="shared" ca="1" si="13"/>
        <v>11.533996474169975</v>
      </c>
      <c r="AH26" s="19">
        <f t="shared" ca="1" si="13"/>
        <v>11.121086677396983</v>
      </c>
      <c r="AI26" s="19">
        <f t="shared" ca="1" si="13"/>
        <v>11.011089676699889</v>
      </c>
      <c r="AJ26" s="19">
        <f t="shared" ca="1" si="13"/>
        <v>10.825890300366893</v>
      </c>
      <c r="AK26" s="19">
        <f t="shared" ca="1" si="13"/>
        <v>10.448926014157632</v>
      </c>
      <c r="AL26" s="19">
        <f t="shared" ca="1" si="13"/>
        <v>9.6172489724354211</v>
      </c>
      <c r="AM26" s="19">
        <f t="shared" ca="1" si="13"/>
        <v>9.2150558250396752</v>
      </c>
      <c r="AN26" s="19">
        <f t="shared" ca="1" si="13"/>
        <v>9.5785059244132622</v>
      </c>
      <c r="AO26" s="19">
        <f t="shared" ca="1" si="13"/>
        <v>9.3408889516140832</v>
      </c>
      <c r="AP26" s="19">
        <f t="shared" ca="1" si="13"/>
        <v>8.6573909246417582</v>
      </c>
      <c r="AQ26" s="19">
        <f t="shared" ca="1" si="13"/>
        <v>8.101609344531969</v>
      </c>
      <c r="AR26" s="19">
        <f t="shared" ca="1" si="13"/>
        <v>7.7717055540545665</v>
      </c>
      <c r="AS26" s="19">
        <f t="shared" ca="1" si="13"/>
        <v>7.3774778177744373</v>
      </c>
      <c r="AT26" s="19">
        <f t="shared" ca="1" si="13"/>
        <v>6.2859230919563611</v>
      </c>
      <c r="AU26" s="19">
        <f t="shared" ca="1" si="13"/>
        <v>4.9898392078402605</v>
      </c>
      <c r="AV26" s="19">
        <f t="shared" ca="1" si="13"/>
        <v>4.0738461580984202</v>
      </c>
      <c r="AW26" s="19">
        <f t="shared" ca="1" si="13"/>
        <v>3.4061353340787357</v>
      </c>
      <c r="AX26" s="19">
        <f t="shared" ca="1" si="13"/>
        <v>2.2082312984341215</v>
      </c>
      <c r="AY26" s="19">
        <f t="shared" ca="1" si="13"/>
        <v>0.64038993545066514</v>
      </c>
    </row>
    <row r="27" spans="1:58" ht="5.0999999999999996" customHeight="1" x14ac:dyDescent="0.25">
      <c r="A27" s="10"/>
      <c r="B27" s="16"/>
      <c r="C27" s="10"/>
      <c r="D27" s="3"/>
      <c r="E27" s="7"/>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8" x14ac:dyDescent="0.25">
      <c r="A28" s="10"/>
      <c r="B28" s="40">
        <f t="shared" ca="1" si="10"/>
        <v>0.20663944143024793</v>
      </c>
      <c r="C28" s="15" t="s">
        <v>18</v>
      </c>
      <c r="D28" s="3"/>
      <c r="E28" s="7"/>
      <c r="F28" s="18">
        <f>F20-F24-F26</f>
        <v>-1</v>
      </c>
      <c r="G28" s="18">
        <f t="shared" ref="G28:AY28" ca="1" si="14">G20-G24-G26</f>
        <v>-2.2268426067010312</v>
      </c>
      <c r="H28" s="18">
        <f t="shared" ca="1" si="14"/>
        <v>-6.0951371282495481</v>
      </c>
      <c r="I28" s="18">
        <f t="shared" ca="1" si="14"/>
        <v>-62.549228515563961</v>
      </c>
      <c r="J28" s="18">
        <f t="shared" ca="1" si="14"/>
        <v>-45.150211722712243</v>
      </c>
      <c r="K28" s="18">
        <f t="shared" ca="1" si="14"/>
        <v>-20.600633789581046</v>
      </c>
      <c r="L28" s="18">
        <f t="shared" ca="1" si="14"/>
        <v>-19.615570438936569</v>
      </c>
      <c r="M28" s="18">
        <f t="shared" ca="1" si="14"/>
        <v>2.6849618251498288</v>
      </c>
      <c r="N28" s="18">
        <f t="shared" ca="1" si="14"/>
        <v>1.5424863705199243</v>
      </c>
      <c r="O28" s="18">
        <f t="shared" ca="1" si="14"/>
        <v>9.2976917130263086</v>
      </c>
      <c r="P28" s="18">
        <f t="shared" ca="1" si="14"/>
        <v>-49.409538399054554</v>
      </c>
      <c r="Q28" s="18">
        <f t="shared" ca="1" si="14"/>
        <v>-23.791700865490903</v>
      </c>
      <c r="R28" s="18">
        <f t="shared" ca="1" si="14"/>
        <v>-0.18087823861404217</v>
      </c>
      <c r="S28" s="18">
        <f t="shared" ca="1" si="14"/>
        <v>-1.0992830781159491</v>
      </c>
      <c r="T28" s="18">
        <f t="shared" ca="1" si="14"/>
        <v>-24.676429156659211</v>
      </c>
      <c r="U28" s="18">
        <f t="shared" ca="1" si="14"/>
        <v>8.0898481238567186</v>
      </c>
      <c r="V28" s="18">
        <f t="shared" ca="1" si="14"/>
        <v>13.435611925332395</v>
      </c>
      <c r="W28" s="18">
        <f t="shared" ca="1" si="14"/>
        <v>-8.8261028009357076</v>
      </c>
      <c r="X28" s="18">
        <f t="shared" ca="1" si="14"/>
        <v>-3.7209653685193622</v>
      </c>
      <c r="Y28" s="18">
        <f t="shared" ca="1" si="14"/>
        <v>4.2946971061083126</v>
      </c>
      <c r="Z28" s="18">
        <f t="shared" ca="1" si="14"/>
        <v>4.8902453807129493</v>
      </c>
      <c r="AA28" s="18">
        <f t="shared" ca="1" si="14"/>
        <v>9.213353342406533</v>
      </c>
      <c r="AB28" s="18">
        <f t="shared" ca="1" si="14"/>
        <v>9.3256486919368342</v>
      </c>
      <c r="AC28" s="18">
        <f t="shared" ca="1" si="14"/>
        <v>-9.2275331296959386</v>
      </c>
      <c r="AD28" s="18">
        <f t="shared" ca="1" si="14"/>
        <v>7.0573617282610144</v>
      </c>
      <c r="AE28" s="18">
        <f t="shared" ca="1" si="14"/>
        <v>8.6588480207307637</v>
      </c>
      <c r="AF28" s="18">
        <f t="shared" ca="1" si="14"/>
        <v>1.9533389173739071</v>
      </c>
      <c r="AG28" s="18">
        <f t="shared" ca="1" si="14"/>
        <v>10.985375047830026</v>
      </c>
      <c r="AH28" s="18">
        <f t="shared" ca="1" si="14"/>
        <v>2.7782848446030179</v>
      </c>
      <c r="AI28" s="18">
        <f t="shared" ca="1" si="14"/>
        <v>0.88828184530011178</v>
      </c>
      <c r="AJ28" s="18">
        <f t="shared" ca="1" si="14"/>
        <v>5.2850306991331024</v>
      </c>
      <c r="AK28" s="18">
        <f t="shared" ca="1" si="14"/>
        <v>7.2804455078423622</v>
      </c>
      <c r="AL28" s="18">
        <f t="shared" ca="1" si="14"/>
        <v>20.442122549564587</v>
      </c>
      <c r="AM28" s="18">
        <f t="shared" ca="1" si="14"/>
        <v>-7.0356843030396803</v>
      </c>
      <c r="AN28" s="18">
        <f t="shared" ca="1" si="14"/>
        <v>-5.0793190094132674</v>
      </c>
      <c r="AO28" s="18">
        <f t="shared" ca="1" si="14"/>
        <v>12.999884769385918</v>
      </c>
      <c r="AP28" s="18">
        <f t="shared" ca="1" si="14"/>
        <v>9.7833827963582447</v>
      </c>
      <c r="AQ28" s="18">
        <f t="shared" ca="1" si="14"/>
        <v>8.7426698739680262</v>
      </c>
      <c r="AR28" s="18">
        <f t="shared" ca="1" si="14"/>
        <v>2.2541231419454295</v>
      </c>
      <c r="AS28" s="18">
        <f t="shared" ca="1" si="14"/>
        <v>10.88680140072556</v>
      </c>
      <c r="AT28" s="18">
        <f t="shared" ca="1" si="14"/>
        <v>25.498356126543641</v>
      </c>
      <c r="AU28" s="18">
        <f t="shared" ca="1" si="14"/>
        <v>17.704440010659738</v>
      </c>
      <c r="AV28" s="18">
        <f t="shared" ca="1" si="14"/>
        <v>12.828661647401578</v>
      </c>
      <c r="AW28" s="18">
        <f t="shared" ca="1" si="14"/>
        <v>9.428365819921261</v>
      </c>
      <c r="AX28" s="18">
        <f t="shared" ca="1" si="14"/>
        <v>30.501768701565879</v>
      </c>
      <c r="AY28" s="18">
        <f t="shared" ca="1" si="14"/>
        <v>21.759610064549335</v>
      </c>
    </row>
    <row r="29" spans="1:58" x14ac:dyDescent="0.25">
      <c r="A29" s="10"/>
      <c r="B29" s="16"/>
      <c r="C29" s="15" t="s">
        <v>19</v>
      </c>
      <c r="D29" s="3"/>
      <c r="E29" s="7"/>
      <c r="F29" s="18">
        <f>SUM($F$28:F28)</f>
        <v>-1</v>
      </c>
      <c r="G29" s="18">
        <f ca="1">SUM($F$28:G28)</f>
        <v>-3.2268426067010312</v>
      </c>
      <c r="H29" s="18">
        <f ca="1">SUM($F$28:H28)</f>
        <v>-9.3219797349505793</v>
      </c>
      <c r="I29" s="18">
        <f ca="1">SUM($F$28:I28)</f>
        <v>-71.871208250514542</v>
      </c>
      <c r="J29" s="18">
        <f ca="1">SUM($F$28:J28)</f>
        <v>-117.02141997322678</v>
      </c>
      <c r="K29" s="18">
        <f ca="1">SUM($F$28:K28)</f>
        <v>-137.62205376280784</v>
      </c>
      <c r="L29" s="18">
        <f ca="1">SUM($F$28:L28)</f>
        <v>-157.23762420174441</v>
      </c>
      <c r="M29" s="18">
        <f ca="1">SUM($F$28:M28)</f>
        <v>-154.55266237659458</v>
      </c>
      <c r="N29" s="18">
        <f ca="1">SUM($F$28:N28)</f>
        <v>-153.01017600607466</v>
      </c>
      <c r="O29" s="18">
        <f ca="1">SUM($F$28:O28)</f>
        <v>-143.71248429304836</v>
      </c>
      <c r="P29" s="18">
        <f ca="1">SUM($F$28:P28)</f>
        <v>-193.12202269210292</v>
      </c>
      <c r="Q29" s="18">
        <f ca="1">SUM($F$28:Q28)</f>
        <v>-216.91372355759381</v>
      </c>
      <c r="R29" s="18">
        <f ca="1">SUM($F$28:R28)</f>
        <v>-217.09460179620785</v>
      </c>
      <c r="S29" s="18">
        <f ca="1">SUM($F$28:S28)</f>
        <v>-218.1938848743238</v>
      </c>
      <c r="T29" s="18">
        <f ca="1">SUM($F$28:T28)</f>
        <v>-242.87031403098302</v>
      </c>
      <c r="U29" s="18">
        <f ca="1">SUM($F$28:U28)</f>
        <v>-234.78046590712631</v>
      </c>
      <c r="V29" s="18">
        <f ca="1">SUM($F$28:V28)</f>
        <v>-221.3448539817939</v>
      </c>
      <c r="W29" s="18">
        <f ca="1">SUM($F$28:W28)</f>
        <v>-230.1709567827296</v>
      </c>
      <c r="X29" s="18">
        <f ca="1">SUM($F$28:X28)</f>
        <v>-233.89192215124896</v>
      </c>
      <c r="Y29" s="18">
        <f ca="1">SUM($F$28:Y28)</f>
        <v>-229.59722504514065</v>
      </c>
      <c r="Z29" s="18">
        <f ca="1">SUM($F$28:Z28)</f>
        <v>-224.70697966442771</v>
      </c>
      <c r="AA29" s="18">
        <f ca="1">SUM($F$28:AA28)</f>
        <v>-215.49362632202119</v>
      </c>
      <c r="AB29" s="18">
        <f ca="1">SUM($F$28:AB28)</f>
        <v>-206.16797763008435</v>
      </c>
      <c r="AC29" s="18">
        <f ca="1">SUM($F$28:AC28)</f>
        <v>-215.39551075978028</v>
      </c>
      <c r="AD29" s="18">
        <f ca="1">SUM($F$28:AD28)</f>
        <v>-208.33814903151927</v>
      </c>
      <c r="AE29" s="18">
        <f ca="1">SUM($F$28:AE28)</f>
        <v>-199.67930101078849</v>
      </c>
      <c r="AF29" s="18">
        <f ca="1">SUM($F$28:AF28)</f>
        <v>-197.72596209341458</v>
      </c>
      <c r="AG29" s="18">
        <f ca="1">SUM($F$28:AG28)</f>
        <v>-186.74058704558456</v>
      </c>
      <c r="AH29" s="18">
        <f ca="1">SUM($F$28:AH28)</f>
        <v>-183.96230220098155</v>
      </c>
      <c r="AI29" s="18">
        <f ca="1">SUM($F$28:AI28)</f>
        <v>-183.07402035568145</v>
      </c>
      <c r="AJ29" s="18">
        <f ca="1">SUM($F$28:AJ28)</f>
        <v>-177.78898965654835</v>
      </c>
      <c r="AK29" s="18">
        <f ca="1">SUM($F$28:AK28)</f>
        <v>-170.50854414870599</v>
      </c>
      <c r="AL29" s="18">
        <f ca="1">SUM($F$28:AL28)</f>
        <v>-150.06642159914139</v>
      </c>
      <c r="AM29" s="18">
        <f ca="1">SUM($F$28:AM28)</f>
        <v>-157.10210590218108</v>
      </c>
      <c r="AN29" s="18">
        <f ca="1">SUM($F$28:AN28)</f>
        <v>-162.18142491159435</v>
      </c>
      <c r="AO29" s="18">
        <f ca="1">SUM($F$28:AO28)</f>
        <v>-149.18154014220843</v>
      </c>
      <c r="AP29" s="18">
        <f ca="1">SUM($F$28:AP28)</f>
        <v>-139.39815734585019</v>
      </c>
      <c r="AQ29" s="18">
        <f ca="1">SUM($F$28:AQ28)</f>
        <v>-130.65548747188217</v>
      </c>
      <c r="AR29" s="18">
        <f ca="1">SUM($F$28:AR28)</f>
        <v>-128.40136432993674</v>
      </c>
      <c r="AS29" s="18">
        <f ca="1">SUM($F$28:AS28)</f>
        <v>-117.51456292921118</v>
      </c>
      <c r="AT29" s="18">
        <f ca="1">SUM($F$28:AT28)</f>
        <v>-92.01620680266754</v>
      </c>
      <c r="AU29" s="18">
        <f ca="1">SUM($F$28:AU28)</f>
        <v>-74.311766792007802</v>
      </c>
      <c r="AV29" s="18">
        <f ca="1">SUM($F$28:AV28)</f>
        <v>-61.483105144606228</v>
      </c>
      <c r="AW29" s="18">
        <f ca="1">SUM($F$28:AW28)</f>
        <v>-52.054739324684967</v>
      </c>
      <c r="AX29" s="18">
        <f ca="1">SUM($F$28:AX28)</f>
        <v>-21.552970623119087</v>
      </c>
      <c r="AY29" s="18">
        <f ca="1">SUM($F$28:AY28)</f>
        <v>0.20663944143024793</v>
      </c>
    </row>
    <row r="30" spans="1:58" x14ac:dyDescent="0.25">
      <c r="A30" s="10"/>
      <c r="B30" s="16"/>
      <c r="C30" s="15"/>
      <c r="D30" s="3"/>
      <c r="E30" s="7"/>
      <c r="F30" s="18"/>
      <c r="G30" s="18"/>
      <c r="H30" s="18"/>
      <c r="I30" s="18"/>
      <c r="J30" s="18"/>
      <c r="K30" s="18"/>
      <c r="L30" s="18"/>
      <c r="M30" s="18"/>
      <c r="N30" s="18"/>
      <c r="O30" s="18"/>
      <c r="P30" s="18"/>
      <c r="Q30" s="18"/>
      <c r="R30" s="18"/>
      <c r="S30" s="18"/>
      <c r="T30" s="30"/>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8" x14ac:dyDescent="0.25">
      <c r="B31" s="4"/>
      <c r="C31" s="26" t="s">
        <v>29</v>
      </c>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25"/>
      <c r="BA31" s="25"/>
      <c r="BB31" s="25"/>
      <c r="BC31" s="25"/>
      <c r="BD31" s="25"/>
      <c r="BE31" s="25"/>
      <c r="BF31" s="25"/>
    </row>
    <row r="32" spans="1:58" x14ac:dyDescent="0.25">
      <c r="A32" s="1" t="s">
        <v>30</v>
      </c>
      <c r="B32" s="4"/>
      <c r="C32" s="2" t="s">
        <v>22</v>
      </c>
      <c r="D32" s="18"/>
      <c r="E32" s="18"/>
      <c r="F32" s="18">
        <f t="shared" ref="F32:AY32" si="15">F20</f>
        <v>-1</v>
      </c>
      <c r="G32" s="18">
        <f t="shared" si="15"/>
        <v>-1</v>
      </c>
      <c r="H32" s="18">
        <f t="shared" si="15"/>
        <v>-3.48</v>
      </c>
      <c r="I32" s="18">
        <f t="shared" si="15"/>
        <v>-57.180000000000007</v>
      </c>
      <c r="J32" s="18">
        <f t="shared" si="15"/>
        <v>-36.550000000000004</v>
      </c>
      <c r="K32" s="18">
        <f t="shared" si="15"/>
        <v>-9.970000000000006</v>
      </c>
      <c r="L32" s="18">
        <f t="shared" si="15"/>
        <v>-6.9100000000000037</v>
      </c>
      <c r="M32" s="18">
        <f t="shared" si="15"/>
        <v>15.029999999999998</v>
      </c>
      <c r="N32" s="18">
        <f t="shared" si="15"/>
        <v>13.780000000000001</v>
      </c>
      <c r="O32" s="18">
        <f t="shared" si="15"/>
        <v>21.209999999999997</v>
      </c>
      <c r="P32" s="18">
        <f t="shared" si="15"/>
        <v>-35.850000000000016</v>
      </c>
      <c r="Q32" s="18">
        <f t="shared" si="15"/>
        <v>-8.480000000000004</v>
      </c>
      <c r="R32" s="18">
        <f t="shared" si="15"/>
        <v>15.850000000000005</v>
      </c>
      <c r="S32" s="18">
        <f t="shared" si="15"/>
        <v>14.969999999999999</v>
      </c>
      <c r="T32" s="18">
        <f t="shared" si="15"/>
        <v>-7.3900000000000077</v>
      </c>
      <c r="U32" s="18">
        <f t="shared" si="15"/>
        <v>25.43</v>
      </c>
      <c r="V32" s="18">
        <f t="shared" si="15"/>
        <v>30.130000000000003</v>
      </c>
      <c r="W32" s="18">
        <f t="shared" si="15"/>
        <v>7.7299999999999969</v>
      </c>
      <c r="X32" s="18">
        <f t="shared" si="15"/>
        <v>14.079999999999995</v>
      </c>
      <c r="Y32" s="18">
        <f t="shared" si="15"/>
        <v>21.209999999999997</v>
      </c>
      <c r="Z32" s="18">
        <f t="shared" si="15"/>
        <v>21.53</v>
      </c>
      <c r="AA32" s="18">
        <f t="shared" si="15"/>
        <v>25.43</v>
      </c>
      <c r="AB32" s="18">
        <f t="shared" si="15"/>
        <v>25.43</v>
      </c>
      <c r="AC32" s="18">
        <f t="shared" si="15"/>
        <v>6.43</v>
      </c>
      <c r="AD32" s="18">
        <f t="shared" si="15"/>
        <v>22.78</v>
      </c>
      <c r="AE32" s="18">
        <f t="shared" si="15"/>
        <v>23.909999999999997</v>
      </c>
      <c r="AF32" s="18">
        <f t="shared" si="15"/>
        <v>17.329999999999998</v>
      </c>
      <c r="AG32" s="18">
        <f t="shared" si="15"/>
        <v>25.53</v>
      </c>
      <c r="AH32" s="18">
        <f t="shared" si="15"/>
        <v>16.91</v>
      </c>
      <c r="AI32" s="18">
        <f t="shared" si="15"/>
        <v>14.91</v>
      </c>
      <c r="AJ32" s="18">
        <f t="shared" si="15"/>
        <v>19.989999999999995</v>
      </c>
      <c r="AK32" s="18">
        <f t="shared" si="15"/>
        <v>20.739999999999995</v>
      </c>
      <c r="AL32" s="18">
        <f t="shared" si="15"/>
        <v>33.070000000000007</v>
      </c>
      <c r="AM32" s="18">
        <f t="shared" si="15"/>
        <v>5.1899999999999942</v>
      </c>
      <c r="AN32" s="18">
        <f t="shared" si="15"/>
        <v>7.779999999999994</v>
      </c>
      <c r="AO32" s="18">
        <f t="shared" si="15"/>
        <v>25.39</v>
      </c>
      <c r="AP32" s="18">
        <f t="shared" si="15"/>
        <v>21.490000000000002</v>
      </c>
      <c r="AQ32" s="18">
        <f t="shared" si="15"/>
        <v>19.989999999999995</v>
      </c>
      <c r="AR32" s="18">
        <f t="shared" si="15"/>
        <v>14.039999999999996</v>
      </c>
      <c r="AS32" s="18">
        <f t="shared" si="15"/>
        <v>21.409999999999997</v>
      </c>
      <c r="AT32" s="18">
        <f t="shared" si="15"/>
        <v>34.93</v>
      </c>
      <c r="AU32" s="18">
        <f t="shared" si="15"/>
        <v>25.84</v>
      </c>
      <c r="AV32" s="18">
        <f t="shared" si="15"/>
        <v>20.549999999999997</v>
      </c>
      <c r="AW32" s="18">
        <f t="shared" si="15"/>
        <v>14.609999999999996</v>
      </c>
      <c r="AX32" s="18">
        <f t="shared" si="15"/>
        <v>32.71</v>
      </c>
      <c r="AY32" s="18">
        <f t="shared" si="15"/>
        <v>22.4</v>
      </c>
      <c r="AZ32" s="25"/>
      <c r="BA32" s="25"/>
      <c r="BB32" s="25"/>
      <c r="BC32" s="25"/>
      <c r="BD32" s="25"/>
      <c r="BE32" s="25"/>
      <c r="BF32" s="25"/>
    </row>
    <row r="33" spans="1:62" x14ac:dyDescent="0.25">
      <c r="A33" s="39">
        <v>0.09</v>
      </c>
      <c r="B33" s="4"/>
      <c r="C33" s="2" t="s">
        <v>20</v>
      </c>
      <c r="D33" s="18"/>
      <c r="E33" s="18"/>
      <c r="F33" s="18">
        <f t="shared" ref="F33:AY33" si="16">1/(1+$A$33)^F$2</f>
        <v>0.84167999326655996</v>
      </c>
      <c r="G33" s="18">
        <f t="shared" si="16"/>
        <v>0.77218348006106419</v>
      </c>
      <c r="H33" s="18">
        <f t="shared" si="16"/>
        <v>0.7084252110651964</v>
      </c>
      <c r="I33" s="18">
        <f t="shared" si="16"/>
        <v>0.64993138629834524</v>
      </c>
      <c r="J33" s="18">
        <f t="shared" si="16"/>
        <v>0.5962673268792158</v>
      </c>
      <c r="K33" s="18">
        <f t="shared" si="16"/>
        <v>0.54703424484331731</v>
      </c>
      <c r="L33" s="18">
        <f t="shared" si="16"/>
        <v>0.50186627967276809</v>
      </c>
      <c r="M33" s="18">
        <f t="shared" si="16"/>
        <v>0.46042777951630098</v>
      </c>
      <c r="N33" s="18">
        <f t="shared" si="16"/>
        <v>0.42241080689568894</v>
      </c>
      <c r="O33" s="18">
        <f t="shared" si="16"/>
        <v>0.38753285036301738</v>
      </c>
      <c r="P33" s="18">
        <f t="shared" si="16"/>
        <v>0.35553472510368567</v>
      </c>
      <c r="Q33" s="18">
        <f t="shared" si="16"/>
        <v>0.32617864688411524</v>
      </c>
      <c r="R33" s="18">
        <f t="shared" si="16"/>
        <v>0.29924646503129837</v>
      </c>
      <c r="S33" s="18">
        <f t="shared" si="16"/>
        <v>0.27453804131311776</v>
      </c>
      <c r="T33" s="18">
        <f t="shared" si="16"/>
        <v>0.2518697626725851</v>
      </c>
      <c r="U33" s="18">
        <f t="shared" si="16"/>
        <v>0.23107317676383954</v>
      </c>
      <c r="V33" s="18">
        <f t="shared" si="16"/>
        <v>0.21199374015031147</v>
      </c>
      <c r="W33" s="18">
        <f t="shared" si="16"/>
        <v>0.19448966986267105</v>
      </c>
      <c r="X33" s="18">
        <f t="shared" si="16"/>
        <v>0.17843088978226704</v>
      </c>
      <c r="Y33" s="18">
        <f t="shared" si="16"/>
        <v>0.16369806402042844</v>
      </c>
      <c r="Z33" s="18">
        <f t="shared" si="16"/>
        <v>0.15018171011048481</v>
      </c>
      <c r="AA33" s="18">
        <f t="shared" si="16"/>
        <v>0.13778138542246313</v>
      </c>
      <c r="AB33" s="18">
        <f t="shared" si="16"/>
        <v>0.12640494075455333</v>
      </c>
      <c r="AC33" s="18">
        <f t="shared" si="16"/>
        <v>0.11596783555463605</v>
      </c>
      <c r="AD33" s="18">
        <f t="shared" si="16"/>
        <v>0.10639250968315234</v>
      </c>
      <c r="AE33" s="18">
        <f t="shared" si="16"/>
        <v>9.7607807048763609E-2</v>
      </c>
      <c r="AF33" s="18">
        <f t="shared" si="16"/>
        <v>8.954844683372809E-2</v>
      </c>
      <c r="AG33" s="18">
        <f t="shared" si="16"/>
        <v>8.2154538379567044E-2</v>
      </c>
      <c r="AH33" s="18">
        <f t="shared" si="16"/>
        <v>7.5371136128043151E-2</v>
      </c>
      <c r="AI33" s="18">
        <f t="shared" si="16"/>
        <v>6.914783131013133E-2</v>
      </c>
      <c r="AJ33" s="18">
        <f t="shared" si="16"/>
        <v>6.3438377348744343E-2</v>
      </c>
      <c r="AK33" s="18">
        <f t="shared" si="16"/>
        <v>5.8200346191508566E-2</v>
      </c>
      <c r="AL33" s="18">
        <f t="shared" si="16"/>
        <v>5.3394813019732625E-2</v>
      </c>
      <c r="AM33" s="18">
        <f t="shared" si="16"/>
        <v>4.8986066990580383E-2</v>
      </c>
      <c r="AN33" s="18">
        <f t="shared" si="16"/>
        <v>4.4941345862917786E-2</v>
      </c>
      <c r="AO33" s="18">
        <f t="shared" si="16"/>
        <v>4.1230592534786961E-2</v>
      </c>
      <c r="AP33" s="18">
        <f t="shared" si="16"/>
        <v>3.782623168329078E-2</v>
      </c>
      <c r="AQ33" s="18">
        <f t="shared" si="16"/>
        <v>3.4702964847055769E-2</v>
      </c>
      <c r="AR33" s="18">
        <f t="shared" si="16"/>
        <v>3.1837582428491523E-2</v>
      </c>
      <c r="AS33" s="18">
        <f t="shared" si="16"/>
        <v>2.9208791218799563E-2</v>
      </c>
      <c r="AT33" s="18">
        <f t="shared" si="16"/>
        <v>2.6797056164036295E-2</v>
      </c>
      <c r="AU33" s="18">
        <f t="shared" si="16"/>
        <v>2.4584455196363569E-2</v>
      </c>
      <c r="AV33" s="18">
        <f t="shared" si="16"/>
        <v>2.2554546051709697E-2</v>
      </c>
      <c r="AW33" s="18">
        <f t="shared" si="16"/>
        <v>2.0692244084137335E-2</v>
      </c>
      <c r="AX33" s="18">
        <f t="shared" si="16"/>
        <v>1.8983710168933333E-2</v>
      </c>
      <c r="AY33" s="18">
        <f t="shared" si="16"/>
        <v>1.7416247861406726E-2</v>
      </c>
      <c r="AZ33" s="25"/>
      <c r="BA33" s="25"/>
      <c r="BB33" s="25"/>
      <c r="BC33" s="25"/>
      <c r="BD33" s="25"/>
      <c r="BE33" s="25"/>
      <c r="BF33" s="25"/>
    </row>
    <row r="34" spans="1:62" x14ac:dyDescent="0.25">
      <c r="B34" s="14">
        <f>SUM(D34:AY34)</f>
        <v>-6.5376662859600803</v>
      </c>
      <c r="C34" s="1" t="s">
        <v>21</v>
      </c>
      <c r="D34" s="18"/>
      <c r="E34" s="18"/>
      <c r="F34" s="19">
        <f>F32*F33</f>
        <v>-0.84167999326655996</v>
      </c>
      <c r="G34" s="19">
        <f t="shared" ref="G34:AY34" si="17">G32*G33</f>
        <v>-0.77218348006106419</v>
      </c>
      <c r="H34" s="19">
        <f t="shared" si="17"/>
        <v>-2.4653197345068834</v>
      </c>
      <c r="I34" s="19">
        <f t="shared" si="17"/>
        <v>-37.163076668539382</v>
      </c>
      <c r="J34" s="19">
        <f t="shared" si="17"/>
        <v>-21.79357079743534</v>
      </c>
      <c r="K34" s="19">
        <f t="shared" si="17"/>
        <v>-5.4539314210878764</v>
      </c>
      <c r="L34" s="19">
        <f t="shared" si="17"/>
        <v>-3.4678959925388293</v>
      </c>
      <c r="M34" s="19">
        <f t="shared" si="17"/>
        <v>6.9202295261300026</v>
      </c>
      <c r="N34" s="19">
        <f t="shared" si="17"/>
        <v>5.8208209190225944</v>
      </c>
      <c r="O34" s="19">
        <f t="shared" si="17"/>
        <v>8.2195717561995973</v>
      </c>
      <c r="P34" s="19">
        <f t="shared" si="17"/>
        <v>-12.745919894967138</v>
      </c>
      <c r="Q34" s="19">
        <f t="shared" si="17"/>
        <v>-2.7659949255772984</v>
      </c>
      <c r="R34" s="19">
        <f t="shared" si="17"/>
        <v>4.7430564707460805</v>
      </c>
      <c r="S34" s="19">
        <f t="shared" si="17"/>
        <v>4.1098344784573726</v>
      </c>
      <c r="T34" s="19">
        <f t="shared" si="17"/>
        <v>-1.8613175461504059</v>
      </c>
      <c r="U34" s="19">
        <f t="shared" si="17"/>
        <v>5.8761908851044398</v>
      </c>
      <c r="V34" s="19">
        <f t="shared" si="17"/>
        <v>6.3873713907288856</v>
      </c>
      <c r="W34" s="19">
        <f t="shared" si="17"/>
        <v>1.5034051480384467</v>
      </c>
      <c r="X34" s="19">
        <f t="shared" si="17"/>
        <v>2.5123069281343189</v>
      </c>
      <c r="Y34" s="19">
        <f t="shared" si="17"/>
        <v>3.4720359378732866</v>
      </c>
      <c r="Z34" s="19">
        <f t="shared" si="17"/>
        <v>3.2334122186787382</v>
      </c>
      <c r="AA34" s="19">
        <f t="shared" si="17"/>
        <v>3.5037806312932371</v>
      </c>
      <c r="AB34" s="19">
        <f t="shared" si="17"/>
        <v>3.2144776433882911</v>
      </c>
      <c r="AC34" s="19">
        <f t="shared" si="17"/>
        <v>0.74567318261630977</v>
      </c>
      <c r="AD34" s="19">
        <f t="shared" si="17"/>
        <v>2.4236213705822105</v>
      </c>
      <c r="AE34" s="19">
        <f t="shared" si="17"/>
        <v>2.3338026665359375</v>
      </c>
      <c r="AF34" s="19">
        <f t="shared" si="17"/>
        <v>1.5518745836285077</v>
      </c>
      <c r="AG34" s="19">
        <f t="shared" si="17"/>
        <v>2.0974053648303466</v>
      </c>
      <c r="AH34" s="19">
        <f t="shared" si="17"/>
        <v>1.2745259119252097</v>
      </c>
      <c r="AI34" s="19">
        <f t="shared" si="17"/>
        <v>1.0309941648340581</v>
      </c>
      <c r="AJ34" s="19">
        <f t="shared" si="17"/>
        <v>1.268133163201399</v>
      </c>
      <c r="AK34" s="19">
        <f t="shared" si="17"/>
        <v>1.2070751800118873</v>
      </c>
      <c r="AL34" s="19">
        <f t="shared" si="17"/>
        <v>1.7657664665625583</v>
      </c>
      <c r="AM34" s="19">
        <f t="shared" si="17"/>
        <v>0.25423768768111188</v>
      </c>
      <c r="AN34" s="19">
        <f t="shared" si="17"/>
        <v>0.34964367081350012</v>
      </c>
      <c r="AO34" s="19">
        <f t="shared" si="17"/>
        <v>1.0468447444582409</v>
      </c>
      <c r="AP34" s="19">
        <f t="shared" si="17"/>
        <v>0.81288571887391892</v>
      </c>
      <c r="AQ34" s="19">
        <f t="shared" si="17"/>
        <v>0.69371226729264468</v>
      </c>
      <c r="AR34" s="19">
        <f t="shared" si="17"/>
        <v>0.44699965729602087</v>
      </c>
      <c r="AS34" s="19">
        <f t="shared" si="17"/>
        <v>0.62536021999449853</v>
      </c>
      <c r="AT34" s="19">
        <f t="shared" si="17"/>
        <v>0.93602117180978772</v>
      </c>
      <c r="AU34" s="19">
        <f t="shared" si="17"/>
        <v>0.63526232227403467</v>
      </c>
      <c r="AV34" s="19">
        <f t="shared" si="17"/>
        <v>0.46349592136263423</v>
      </c>
      <c r="AW34" s="19">
        <f t="shared" si="17"/>
        <v>0.30231368606924636</v>
      </c>
      <c r="AX34" s="19">
        <f t="shared" si="17"/>
        <v>0.62095715962580933</v>
      </c>
      <c r="AY34" s="19">
        <f t="shared" si="17"/>
        <v>0.39012395209551065</v>
      </c>
      <c r="AZ34" s="25"/>
      <c r="BA34" s="25"/>
      <c r="BB34" s="25"/>
      <c r="BC34" s="25"/>
      <c r="BD34" s="25"/>
      <c r="BE34" s="25"/>
      <c r="BF34" s="25"/>
    </row>
    <row r="35" spans="1:62" x14ac:dyDescent="0.25">
      <c r="B35" s="55">
        <f>B34/(B22*2.47105)*1000</f>
        <v>-3.8612138995487664</v>
      </c>
      <c r="C35" s="1" t="s">
        <v>31</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25"/>
      <c r="BA35" s="25"/>
      <c r="BB35" s="25"/>
      <c r="BC35" s="25"/>
      <c r="BD35" s="25"/>
      <c r="BE35" s="25"/>
      <c r="BF35" s="25"/>
    </row>
    <row r="36" spans="1:62" x14ac:dyDescent="0.25">
      <c r="B36" s="4"/>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25"/>
      <c r="BA36" s="25"/>
      <c r="BB36" s="25"/>
      <c r="BC36" s="25"/>
      <c r="BD36" s="25"/>
      <c r="BE36" s="25"/>
      <c r="BF36" s="25"/>
    </row>
    <row r="37" spans="1:62" x14ac:dyDescent="0.25">
      <c r="B37" s="4"/>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25"/>
      <c r="BA37" s="32"/>
      <c r="BB37" s="25"/>
      <c r="BC37" s="25"/>
      <c r="BD37" s="25"/>
      <c r="BE37" s="25"/>
      <c r="BF37" s="25"/>
    </row>
    <row r="38" spans="1:62" x14ac:dyDescent="0.25">
      <c r="B38" s="4"/>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45"/>
      <c r="BA38" s="46"/>
      <c r="BB38" s="63"/>
      <c r="BC38" s="63"/>
      <c r="BD38" s="63"/>
      <c r="BE38" s="63"/>
      <c r="BF38" s="63"/>
      <c r="BG38" s="46"/>
      <c r="BH38" s="46"/>
      <c r="BI38" s="46"/>
      <c r="BJ38" s="46"/>
    </row>
    <row r="39" spans="1:62" x14ac:dyDescent="0.25">
      <c r="B39" s="4"/>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45"/>
      <c r="BA39" s="47"/>
      <c r="BB39" s="48"/>
      <c r="BC39" s="48"/>
      <c r="BD39" s="48"/>
      <c r="BE39" s="48"/>
      <c r="BF39" s="48"/>
      <c r="BG39" s="46"/>
      <c r="BH39" s="46"/>
      <c r="BI39" s="46"/>
      <c r="BJ39" s="46"/>
    </row>
    <row r="40" spans="1:62" ht="24.95" customHeight="1" x14ac:dyDescent="0.25">
      <c r="B40" s="4"/>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64"/>
      <c r="BA40" s="49"/>
      <c r="BB40" s="33"/>
      <c r="BC40" s="33"/>
      <c r="BD40" s="33"/>
      <c r="BE40" s="33"/>
      <c r="BF40" s="33"/>
      <c r="BG40" s="46"/>
      <c r="BH40" s="46"/>
      <c r="BI40" s="46"/>
      <c r="BJ40" s="46"/>
    </row>
    <row r="41" spans="1:62" ht="24.95" customHeight="1" x14ac:dyDescent="0.25">
      <c r="B41" s="4"/>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65"/>
      <c r="BA41" s="49"/>
      <c r="BB41" s="33"/>
      <c r="BC41" s="33"/>
      <c r="BD41" s="33"/>
      <c r="BE41" s="33"/>
      <c r="BF41" s="33"/>
      <c r="BG41" s="46"/>
      <c r="BH41" s="46"/>
      <c r="BI41" s="46"/>
      <c r="BJ41" s="46"/>
    </row>
    <row r="42" spans="1:62" ht="24.95" customHeight="1" x14ac:dyDescent="0.25">
      <c r="B42" s="4"/>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65"/>
      <c r="BA42" s="49"/>
      <c r="BB42" s="33"/>
      <c r="BC42" s="33"/>
      <c r="BD42" s="33"/>
      <c r="BE42" s="33"/>
      <c r="BF42" s="33"/>
      <c r="BG42" s="46"/>
      <c r="BH42" s="46"/>
      <c r="BI42" s="46"/>
      <c r="BJ42" s="46"/>
    </row>
    <row r="43" spans="1:62" x14ac:dyDescent="0.25">
      <c r="B43" s="4"/>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45"/>
      <c r="BA43" s="45"/>
      <c r="BB43" s="45"/>
      <c r="BC43" s="45"/>
      <c r="BD43" s="45"/>
      <c r="BE43" s="45"/>
      <c r="BF43" s="45"/>
      <c r="BG43" s="46"/>
      <c r="BH43" s="46"/>
      <c r="BI43" s="46"/>
      <c r="BJ43" s="46"/>
    </row>
    <row r="44" spans="1:62" x14ac:dyDescent="0.25">
      <c r="B44" s="4"/>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45"/>
      <c r="BA44" s="50"/>
      <c r="BB44" s="45"/>
      <c r="BC44" s="45"/>
      <c r="BD44" s="45"/>
      <c r="BE44" s="45"/>
      <c r="BF44" s="45"/>
      <c r="BG44" s="46"/>
      <c r="BH44" s="46"/>
      <c r="BI44" s="46"/>
      <c r="BJ44" s="46"/>
    </row>
    <row r="45" spans="1:62" x14ac:dyDescent="0.25">
      <c r="B45" s="4"/>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45"/>
      <c r="BA45" s="51"/>
      <c r="BB45" s="63"/>
      <c r="BC45" s="63"/>
      <c r="BD45" s="63"/>
      <c r="BE45" s="63"/>
      <c r="BF45" s="63"/>
      <c r="BG45" s="46"/>
      <c r="BH45" s="46"/>
      <c r="BI45" s="46"/>
      <c r="BJ45" s="46"/>
    </row>
    <row r="46" spans="1:62" x14ac:dyDescent="0.25">
      <c r="B46" s="4"/>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45"/>
      <c r="BA46" s="47"/>
      <c r="BB46" s="48"/>
      <c r="BC46" s="48"/>
      <c r="BD46" s="48"/>
      <c r="BE46" s="48"/>
      <c r="BF46" s="48"/>
      <c r="BG46" s="46"/>
      <c r="BH46" s="46"/>
      <c r="BI46" s="46"/>
      <c r="BJ46" s="46"/>
    </row>
    <row r="47" spans="1:62" x14ac:dyDescent="0.25">
      <c r="B47" s="4"/>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45"/>
      <c r="BA47" s="52"/>
      <c r="BB47" s="53"/>
      <c r="BC47" s="53"/>
      <c r="BD47" s="53"/>
      <c r="BE47" s="53"/>
      <c r="BF47" s="53"/>
      <c r="BG47" s="46"/>
      <c r="BH47" s="46"/>
      <c r="BI47" s="46"/>
      <c r="BJ47" s="46"/>
    </row>
    <row r="48" spans="1:62" x14ac:dyDescent="0.25">
      <c r="B48" s="4"/>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45"/>
      <c r="BA48" s="45"/>
      <c r="BB48" s="45"/>
      <c r="BC48" s="45"/>
      <c r="BD48" s="45"/>
      <c r="BE48" s="45"/>
      <c r="BF48" s="45"/>
      <c r="BG48" s="46"/>
      <c r="BH48" s="46"/>
      <c r="BI48" s="46"/>
      <c r="BJ48" s="46"/>
    </row>
    <row r="49" spans="2:62" x14ac:dyDescent="0.25">
      <c r="B49" s="4"/>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45"/>
      <c r="BA49" s="50"/>
      <c r="BB49" s="45"/>
      <c r="BC49" s="45"/>
      <c r="BD49" s="45"/>
      <c r="BE49" s="45"/>
      <c r="BF49" s="45"/>
      <c r="BG49" s="46"/>
      <c r="BH49" s="46"/>
      <c r="BI49" s="46"/>
      <c r="BJ49" s="46"/>
    </row>
    <row r="50" spans="2:62" x14ac:dyDescent="0.25">
      <c r="B50" s="4"/>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45"/>
      <c r="BA50" s="51"/>
      <c r="BB50" s="63"/>
      <c r="BC50" s="63"/>
      <c r="BD50" s="63"/>
      <c r="BE50" s="63"/>
      <c r="BF50" s="63"/>
      <c r="BG50" s="46"/>
      <c r="BH50" s="46"/>
      <c r="BI50" s="46"/>
      <c r="BJ50" s="46"/>
    </row>
    <row r="51" spans="2:62" x14ac:dyDescent="0.25">
      <c r="B51" s="4"/>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45"/>
      <c r="BA51" s="47"/>
      <c r="BB51" s="48"/>
      <c r="BC51" s="48"/>
      <c r="BD51" s="48"/>
      <c r="BE51" s="48"/>
      <c r="BF51" s="48"/>
      <c r="BG51" s="46"/>
      <c r="BH51" s="46"/>
      <c r="BI51" s="46"/>
      <c r="BJ51" s="46"/>
    </row>
    <row r="52" spans="2:62" x14ac:dyDescent="0.25">
      <c r="B52" s="4"/>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45"/>
      <c r="BA52" s="52"/>
      <c r="BB52" s="53"/>
      <c r="BC52" s="53"/>
      <c r="BD52" s="53"/>
      <c r="BE52" s="53"/>
      <c r="BF52" s="53"/>
      <c r="BG52" s="46"/>
      <c r="BH52" s="46"/>
      <c r="BI52" s="46"/>
      <c r="BJ52" s="46"/>
    </row>
    <row r="53" spans="2:62" x14ac:dyDescent="0.25">
      <c r="B53" s="4"/>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45"/>
      <c r="BA53" s="45"/>
      <c r="BB53" s="45"/>
      <c r="BC53" s="45"/>
      <c r="BD53" s="45"/>
      <c r="BE53" s="45"/>
      <c r="BF53" s="45"/>
      <c r="BG53" s="46"/>
      <c r="BH53" s="46"/>
      <c r="BI53" s="46"/>
      <c r="BJ53" s="46"/>
    </row>
    <row r="54" spans="2:62" x14ac:dyDescent="0.25">
      <c r="B54" s="4"/>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45"/>
      <c r="BA54" s="50"/>
      <c r="BB54" s="45"/>
      <c r="BC54" s="45"/>
      <c r="BD54" s="45"/>
      <c r="BE54" s="45"/>
      <c r="BF54" s="45"/>
      <c r="BG54" s="46"/>
      <c r="BH54" s="46"/>
      <c r="BI54" s="46"/>
      <c r="BJ54" s="46"/>
    </row>
    <row r="55" spans="2:62" x14ac:dyDescent="0.25">
      <c r="B55" s="4"/>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45"/>
      <c r="BA55" s="54"/>
      <c r="BB55" s="45"/>
      <c r="BC55" s="45"/>
      <c r="BD55" s="45"/>
      <c r="BE55" s="45"/>
      <c r="BF55" s="45"/>
      <c r="BG55" s="46"/>
      <c r="BH55" s="46"/>
      <c r="BI55" s="46"/>
      <c r="BJ55" s="46"/>
    </row>
    <row r="56" spans="2:62" x14ac:dyDescent="0.25">
      <c r="B56" s="4"/>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45"/>
      <c r="BA56" s="50"/>
      <c r="BB56" s="45"/>
      <c r="BC56" s="45"/>
      <c r="BD56" s="45"/>
      <c r="BE56" s="45"/>
      <c r="BF56" s="45"/>
      <c r="BG56" s="46"/>
      <c r="BH56" s="46"/>
      <c r="BI56" s="46"/>
      <c r="BJ56" s="46"/>
    </row>
    <row r="57" spans="2:62" x14ac:dyDescent="0.25">
      <c r="B57" s="4"/>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45"/>
      <c r="BA57" s="54"/>
      <c r="BB57" s="45"/>
      <c r="BC57" s="45"/>
      <c r="BD57" s="45"/>
      <c r="BE57" s="45"/>
      <c r="BF57" s="45"/>
      <c r="BG57" s="46"/>
      <c r="BH57" s="46"/>
      <c r="BI57" s="46"/>
      <c r="BJ57" s="46"/>
    </row>
    <row r="58" spans="2:62" x14ac:dyDescent="0.25">
      <c r="B58" s="4"/>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45"/>
      <c r="BA58" s="46"/>
      <c r="BB58" s="45"/>
      <c r="BC58" s="45"/>
      <c r="BD58" s="45"/>
      <c r="BE58" s="45"/>
      <c r="BF58" s="45"/>
      <c r="BG58" s="46"/>
      <c r="BH58" s="46"/>
      <c r="BI58" s="46"/>
      <c r="BJ58" s="46"/>
    </row>
    <row r="59" spans="2:62" x14ac:dyDescent="0.25">
      <c r="B59" s="4"/>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45"/>
      <c r="BA59" s="50"/>
      <c r="BB59" s="45"/>
      <c r="BC59" s="45"/>
      <c r="BD59" s="45"/>
      <c r="BE59" s="45"/>
      <c r="BF59" s="45"/>
      <c r="BG59" s="46"/>
      <c r="BH59" s="46"/>
      <c r="BI59" s="46"/>
      <c r="BJ59" s="46"/>
    </row>
    <row r="60" spans="2:62" x14ac:dyDescent="0.25">
      <c r="B60" s="4"/>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45"/>
      <c r="BA60" s="54"/>
      <c r="BB60" s="45"/>
      <c r="BC60" s="45"/>
      <c r="BD60" s="45"/>
      <c r="BE60" s="45"/>
      <c r="BF60" s="45"/>
      <c r="BG60" s="46"/>
      <c r="BH60" s="46"/>
      <c r="BI60" s="46"/>
      <c r="BJ60" s="46"/>
    </row>
    <row r="61" spans="2:62" x14ac:dyDescent="0.25">
      <c r="B61" s="4"/>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45"/>
      <c r="BA61" s="45"/>
      <c r="BB61" s="45"/>
      <c r="BC61" s="45"/>
      <c r="BD61" s="45"/>
      <c r="BE61" s="45"/>
      <c r="BF61" s="45"/>
      <c r="BG61" s="46"/>
      <c r="BH61" s="46"/>
      <c r="BI61" s="46"/>
      <c r="BJ61" s="46"/>
    </row>
    <row r="62" spans="2:62" x14ac:dyDescent="0.25">
      <c r="B62" s="4"/>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45"/>
      <c r="BA62" s="50"/>
      <c r="BB62" s="45"/>
      <c r="BC62" s="45"/>
      <c r="BD62" s="45"/>
      <c r="BE62" s="45"/>
      <c r="BF62" s="45"/>
      <c r="BG62" s="46"/>
      <c r="BH62" s="46"/>
      <c r="BI62" s="46"/>
      <c r="BJ62" s="46"/>
    </row>
    <row r="63" spans="2:62" x14ac:dyDescent="0.25">
      <c r="B63" s="4"/>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25"/>
      <c r="BA63" s="30"/>
      <c r="BB63" s="25"/>
      <c r="BC63" s="25"/>
      <c r="BD63" s="25"/>
      <c r="BE63" s="25"/>
      <c r="BF63" s="25"/>
    </row>
    <row r="64" spans="2:62" x14ac:dyDescent="0.25">
      <c r="B64" s="4"/>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25"/>
      <c r="BA64" s="30"/>
      <c r="BB64" s="25"/>
      <c r="BC64" s="25"/>
      <c r="BD64" s="25"/>
      <c r="BE64" s="25"/>
      <c r="BF64" s="25"/>
    </row>
    <row r="65" spans="2:58" x14ac:dyDescent="0.25">
      <c r="B65" s="4"/>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25"/>
      <c r="BA65" s="30"/>
      <c r="BB65" s="25"/>
      <c r="BC65" s="25"/>
      <c r="BD65" s="25"/>
      <c r="BE65" s="25"/>
      <c r="BF65" s="25"/>
    </row>
    <row r="66" spans="2:58" x14ac:dyDescent="0.25">
      <c r="B66" s="4"/>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25"/>
      <c r="BA66" s="25"/>
      <c r="BB66" s="25"/>
      <c r="BC66" s="25"/>
      <c r="BD66" s="25"/>
      <c r="BE66" s="25"/>
      <c r="BF66" s="25"/>
    </row>
    <row r="67" spans="2:58" x14ac:dyDescent="0.25">
      <c r="B67" s="4"/>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25"/>
      <c r="BA67" s="32"/>
      <c r="BB67" s="25"/>
      <c r="BC67" s="25"/>
      <c r="BD67" s="25"/>
      <c r="BE67" s="25"/>
      <c r="BF67" s="25"/>
    </row>
    <row r="68" spans="2:58" x14ac:dyDescent="0.25">
      <c r="B68" s="4"/>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25"/>
      <c r="BA68" s="25"/>
      <c r="BB68" s="25"/>
      <c r="BC68" s="25"/>
      <c r="BD68" s="25"/>
      <c r="BE68" s="25"/>
      <c r="BF68" s="25"/>
    </row>
    <row r="69" spans="2:58" x14ac:dyDescent="0.25">
      <c r="B69" s="4"/>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25"/>
      <c r="BA69" s="25"/>
      <c r="BB69" s="25"/>
      <c r="BC69" s="25"/>
      <c r="BD69" s="25"/>
      <c r="BE69" s="25"/>
      <c r="BF69" s="25"/>
    </row>
    <row r="70" spans="2:58" x14ac:dyDescent="0.25">
      <c r="B70" s="4"/>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25"/>
      <c r="BA70" s="25"/>
      <c r="BB70" s="25"/>
      <c r="BC70" s="25"/>
      <c r="BD70" s="25"/>
      <c r="BE70" s="25"/>
      <c r="BF70" s="25"/>
    </row>
    <row r="71" spans="2:58" x14ac:dyDescent="0.25">
      <c r="B71" s="4"/>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25"/>
      <c r="BA71" s="25"/>
      <c r="BB71" s="25"/>
      <c r="BC71" s="25"/>
      <c r="BD71" s="25"/>
      <c r="BE71" s="25"/>
      <c r="BF71" s="25"/>
    </row>
    <row r="72" spans="2:58" x14ac:dyDescent="0.25">
      <c r="B72" s="4"/>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25"/>
      <c r="BA72" s="25"/>
      <c r="BB72" s="25"/>
      <c r="BC72" s="25"/>
      <c r="BD72" s="25"/>
      <c r="BE72" s="25"/>
      <c r="BF72" s="25"/>
    </row>
    <row r="73" spans="2:58" x14ac:dyDescent="0.25">
      <c r="B73" s="4"/>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25"/>
      <c r="BA73" s="25"/>
      <c r="BB73" s="25"/>
      <c r="BC73" s="25"/>
      <c r="BD73" s="25"/>
      <c r="BE73" s="25"/>
      <c r="BF73" s="25"/>
    </row>
    <row r="74" spans="2:58" x14ac:dyDescent="0.25">
      <c r="B74" s="4"/>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25"/>
      <c r="BA74" s="25"/>
      <c r="BB74" s="25"/>
      <c r="BC74" s="25"/>
      <c r="BD74" s="25"/>
      <c r="BE74" s="25"/>
      <c r="BF74" s="25"/>
    </row>
    <row r="75" spans="2:58" x14ac:dyDescent="0.25">
      <c r="B75" s="4"/>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25"/>
      <c r="BA75" s="25"/>
      <c r="BB75" s="25"/>
      <c r="BC75" s="25"/>
      <c r="BD75" s="25"/>
      <c r="BE75" s="25"/>
      <c r="BF75" s="25"/>
    </row>
    <row r="76" spans="2:58" x14ac:dyDescent="0.25">
      <c r="B76" s="4"/>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25"/>
      <c r="BA76" s="25"/>
      <c r="BB76" s="25"/>
      <c r="BC76" s="25"/>
      <c r="BD76" s="25"/>
      <c r="BE76" s="25"/>
      <c r="BF76" s="25"/>
    </row>
    <row r="77" spans="2:58" x14ac:dyDescent="0.25">
      <c r="B77" s="4"/>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25"/>
      <c r="BA77" s="25"/>
      <c r="BB77" s="25"/>
      <c r="BC77" s="25"/>
      <c r="BD77" s="25"/>
      <c r="BE77" s="25"/>
      <c r="BF77" s="25"/>
    </row>
    <row r="78" spans="2:58" x14ac:dyDescent="0.25">
      <c r="B78" s="4"/>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25"/>
      <c r="BA78" s="25"/>
      <c r="BB78" s="25"/>
      <c r="BC78" s="25"/>
      <c r="BD78" s="25"/>
      <c r="BE78" s="25"/>
      <c r="BF78" s="25"/>
    </row>
    <row r="79" spans="2:58" x14ac:dyDescent="0.25">
      <c r="B79" s="4"/>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25"/>
      <c r="BA79" s="25"/>
      <c r="BB79" s="25"/>
      <c r="BC79" s="25"/>
      <c r="BD79" s="25"/>
      <c r="BE79" s="25"/>
      <c r="BF79" s="25"/>
    </row>
    <row r="80" spans="2:58" x14ac:dyDescent="0.25">
      <c r="B80" s="4"/>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25"/>
      <c r="BA80" s="25"/>
      <c r="BB80" s="25"/>
      <c r="BC80" s="25"/>
      <c r="BD80" s="25"/>
      <c r="BE80" s="25"/>
      <c r="BF80" s="25"/>
    </row>
    <row r="81" spans="2:58" x14ac:dyDescent="0.25">
      <c r="B81" s="4"/>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25"/>
      <c r="BA81" s="25"/>
      <c r="BB81" s="25"/>
      <c r="BC81" s="25"/>
      <c r="BD81" s="25"/>
      <c r="BE81" s="25"/>
      <c r="BF81" s="25"/>
    </row>
    <row r="82" spans="2:58" x14ac:dyDescent="0.25">
      <c r="B82" s="4"/>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25"/>
      <c r="BA82" s="25"/>
      <c r="BB82" s="25"/>
      <c r="BC82" s="25"/>
      <c r="BD82" s="25"/>
      <c r="BE82" s="25"/>
      <c r="BF82" s="25"/>
    </row>
    <row r="83" spans="2:58" x14ac:dyDescent="0.25">
      <c r="B83" s="4"/>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25"/>
      <c r="BA83" s="25"/>
      <c r="BB83" s="25"/>
      <c r="BC83" s="25"/>
      <c r="BD83" s="25"/>
      <c r="BE83" s="25"/>
      <c r="BF83" s="25"/>
    </row>
    <row r="84" spans="2:58" x14ac:dyDescent="0.25">
      <c r="B84" s="4"/>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25"/>
      <c r="BA84" s="25"/>
      <c r="BB84" s="25"/>
      <c r="BC84" s="25"/>
      <c r="BD84" s="25"/>
      <c r="BE84" s="25"/>
      <c r="BF84" s="25"/>
    </row>
    <row r="85" spans="2:58" x14ac:dyDescent="0.25">
      <c r="B85" s="4"/>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25"/>
      <c r="BA85" s="25"/>
      <c r="BB85" s="25"/>
      <c r="BC85" s="25"/>
      <c r="BD85" s="25"/>
      <c r="BE85" s="25"/>
      <c r="BF85" s="25"/>
    </row>
    <row r="86" spans="2:58" x14ac:dyDescent="0.25">
      <c r="B86" s="4"/>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25"/>
      <c r="BA86" s="25"/>
      <c r="BB86" s="25"/>
      <c r="BC86" s="25"/>
      <c r="BD86" s="25"/>
      <c r="BE86" s="25"/>
      <c r="BF86" s="25"/>
    </row>
    <row r="87" spans="2:58" x14ac:dyDescent="0.25">
      <c r="B87" s="4"/>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25"/>
      <c r="BA87" s="25"/>
      <c r="BB87" s="25"/>
      <c r="BC87" s="25"/>
      <c r="BD87" s="25"/>
      <c r="BE87" s="25"/>
      <c r="BF87" s="25"/>
    </row>
    <row r="88" spans="2:58" x14ac:dyDescent="0.25">
      <c r="B88" s="4"/>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25"/>
      <c r="BA88" s="25"/>
      <c r="BB88" s="25"/>
      <c r="BC88" s="25"/>
      <c r="BD88" s="25"/>
      <c r="BE88" s="25"/>
      <c r="BF88" s="25"/>
    </row>
    <row r="89" spans="2:58" x14ac:dyDescent="0.25">
      <c r="B89" s="4"/>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25"/>
      <c r="BA89" s="25"/>
      <c r="BB89" s="25"/>
      <c r="BC89" s="25"/>
      <c r="BD89" s="25"/>
      <c r="BE89" s="25"/>
      <c r="BF89" s="25"/>
    </row>
    <row r="90" spans="2:58" x14ac:dyDescent="0.25">
      <c r="B90" s="4"/>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25"/>
      <c r="BA90" s="25"/>
      <c r="BB90" s="25"/>
      <c r="BC90" s="25"/>
      <c r="BD90" s="25"/>
      <c r="BE90" s="25"/>
      <c r="BF90" s="25"/>
    </row>
    <row r="91" spans="2:58" x14ac:dyDescent="0.25">
      <c r="B91" s="4"/>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25"/>
      <c r="BA91" s="25"/>
      <c r="BB91" s="25"/>
      <c r="BC91" s="25"/>
      <c r="BD91" s="25"/>
      <c r="BE91" s="25"/>
      <c r="BF91" s="25"/>
    </row>
    <row r="92" spans="2:58" x14ac:dyDescent="0.25">
      <c r="B92" s="4"/>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25"/>
      <c r="BA92" s="25"/>
      <c r="BB92" s="25"/>
      <c r="BC92" s="25"/>
      <c r="BD92" s="25"/>
      <c r="BE92" s="25"/>
      <c r="BF92" s="25"/>
    </row>
    <row r="93" spans="2:58" x14ac:dyDescent="0.25">
      <c r="B93" s="4"/>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25"/>
      <c r="BA93" s="25"/>
      <c r="BB93" s="25"/>
      <c r="BC93" s="25"/>
      <c r="BD93" s="25"/>
      <c r="BE93" s="25"/>
      <c r="BF93" s="25"/>
    </row>
    <row r="94" spans="2:58" x14ac:dyDescent="0.25">
      <c r="B94" s="4"/>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25"/>
      <c r="BA94" s="25"/>
      <c r="BB94" s="25"/>
      <c r="BC94" s="25"/>
      <c r="BD94" s="25"/>
      <c r="BE94" s="25"/>
      <c r="BF94" s="25"/>
    </row>
    <row r="95" spans="2:58" x14ac:dyDescent="0.25">
      <c r="B95" s="4"/>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25"/>
      <c r="BA95" s="25"/>
      <c r="BB95" s="25"/>
      <c r="BC95" s="25"/>
      <c r="BD95" s="25"/>
      <c r="BE95" s="25"/>
      <c r="BF95" s="25"/>
    </row>
    <row r="96" spans="2:58" x14ac:dyDescent="0.25">
      <c r="B96" s="4"/>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25"/>
      <c r="BA96" s="25"/>
      <c r="BB96" s="25"/>
      <c r="BC96" s="25"/>
      <c r="BD96" s="25"/>
      <c r="BE96" s="25"/>
      <c r="BF96" s="25"/>
    </row>
    <row r="97" spans="2:58" x14ac:dyDescent="0.25">
      <c r="B97" s="4"/>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25"/>
      <c r="BA97" s="25"/>
      <c r="BB97" s="25"/>
      <c r="BC97" s="25"/>
      <c r="BD97" s="25"/>
      <c r="BE97" s="25"/>
      <c r="BF97" s="25"/>
    </row>
    <row r="98" spans="2:58" x14ac:dyDescent="0.25">
      <c r="B98" s="4"/>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25"/>
      <c r="BA98" s="25"/>
      <c r="BB98" s="25"/>
      <c r="BC98" s="25"/>
      <c r="BD98" s="25"/>
      <c r="BE98" s="25"/>
      <c r="BF98" s="25"/>
    </row>
    <row r="99" spans="2:58" x14ac:dyDescent="0.25">
      <c r="B99" s="4"/>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25"/>
      <c r="BA99" s="25"/>
      <c r="BB99" s="25"/>
      <c r="BC99" s="25"/>
      <c r="BD99" s="25"/>
      <c r="BE99" s="25"/>
      <c r="BF99" s="25"/>
    </row>
    <row r="100" spans="2:58" x14ac:dyDescent="0.25">
      <c r="B100" s="4"/>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25"/>
      <c r="BA100" s="25"/>
      <c r="BB100" s="25"/>
      <c r="BC100" s="25"/>
      <c r="BD100" s="25"/>
      <c r="BE100" s="25"/>
      <c r="BF100" s="25"/>
    </row>
    <row r="101" spans="2:58" x14ac:dyDescent="0.25">
      <c r="B101" s="4"/>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25"/>
      <c r="BA101" s="25"/>
      <c r="BB101" s="25"/>
      <c r="BC101" s="25"/>
      <c r="BD101" s="25"/>
      <c r="BE101" s="25"/>
      <c r="BF101" s="25"/>
    </row>
    <row r="102" spans="2:58" x14ac:dyDescent="0.25">
      <c r="B102" s="4"/>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25"/>
      <c r="BA102" s="25"/>
      <c r="BB102" s="25"/>
      <c r="BC102" s="25"/>
      <c r="BD102" s="25"/>
      <c r="BE102" s="25"/>
      <c r="BF102" s="25"/>
    </row>
    <row r="103" spans="2:58" x14ac:dyDescent="0.25">
      <c r="B103" s="4"/>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25"/>
      <c r="BA103" s="25"/>
      <c r="BB103" s="25"/>
      <c r="BC103" s="25"/>
      <c r="BD103" s="25"/>
      <c r="BE103" s="25"/>
      <c r="BF103" s="25"/>
    </row>
    <row r="104" spans="2:58" x14ac:dyDescent="0.25">
      <c r="B104" s="4"/>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25"/>
      <c r="BA104" s="25"/>
      <c r="BB104" s="25"/>
      <c r="BC104" s="25"/>
      <c r="BD104" s="25"/>
      <c r="BE104" s="25"/>
      <c r="BF104" s="25"/>
    </row>
    <row r="105" spans="2:58" x14ac:dyDescent="0.25">
      <c r="B105" s="4"/>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25"/>
      <c r="BA105" s="25"/>
      <c r="BB105" s="25"/>
      <c r="BC105" s="25"/>
      <c r="BD105" s="25"/>
      <c r="BE105" s="25"/>
      <c r="BF105" s="25"/>
    </row>
    <row r="106" spans="2:58" x14ac:dyDescent="0.25">
      <c r="B106" s="4"/>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25"/>
      <c r="BA106" s="25"/>
      <c r="BB106" s="25"/>
      <c r="BC106" s="25"/>
      <c r="BD106" s="25"/>
      <c r="BE106" s="25"/>
      <c r="BF106" s="25"/>
    </row>
    <row r="107" spans="2:58" x14ac:dyDescent="0.25">
      <c r="B107" s="4"/>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25"/>
      <c r="BA107" s="25"/>
      <c r="BB107" s="25"/>
      <c r="BC107" s="25"/>
      <c r="BD107" s="25"/>
      <c r="BE107" s="25"/>
      <c r="BF107" s="25"/>
    </row>
    <row r="108" spans="2:58" x14ac:dyDescent="0.25">
      <c r="B108" s="4"/>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25"/>
      <c r="BA108" s="25"/>
      <c r="BB108" s="25"/>
      <c r="BC108" s="25"/>
      <c r="BD108" s="25"/>
      <c r="BE108" s="25"/>
      <c r="BF108" s="25"/>
    </row>
    <row r="109" spans="2:58" x14ac:dyDescent="0.25">
      <c r="B109" s="4"/>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25"/>
      <c r="BA109" s="25"/>
      <c r="BB109" s="25"/>
      <c r="BC109" s="25"/>
      <c r="BD109" s="25"/>
      <c r="BE109" s="25"/>
      <c r="BF109" s="25"/>
    </row>
    <row r="110" spans="2:58" x14ac:dyDescent="0.25">
      <c r="B110" s="4"/>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25"/>
      <c r="BA110" s="25"/>
      <c r="BB110" s="25"/>
      <c r="BC110" s="25"/>
      <c r="BD110" s="25"/>
      <c r="BE110" s="25"/>
      <c r="BF110" s="25"/>
    </row>
    <row r="111" spans="2:58" x14ac:dyDescent="0.25">
      <c r="B111" s="4"/>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25"/>
      <c r="BA111" s="25"/>
      <c r="BB111" s="25"/>
      <c r="BC111" s="25"/>
      <c r="BD111" s="25"/>
      <c r="BE111" s="25"/>
      <c r="BF111" s="25"/>
    </row>
    <row r="112" spans="2:58" x14ac:dyDescent="0.25">
      <c r="B112" s="4"/>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25"/>
      <c r="BA112" s="25"/>
      <c r="BB112" s="25"/>
      <c r="BC112" s="25"/>
      <c r="BD112" s="25"/>
      <c r="BE112" s="25"/>
      <c r="BF112" s="25"/>
    </row>
    <row r="113" spans="2:58" x14ac:dyDescent="0.25">
      <c r="B113" s="4"/>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25"/>
      <c r="BA113" s="25"/>
      <c r="BB113" s="25"/>
      <c r="BC113" s="25"/>
      <c r="BD113" s="25"/>
      <c r="BE113" s="25"/>
      <c r="BF113" s="25"/>
    </row>
    <row r="114" spans="2:58" x14ac:dyDescent="0.25">
      <c r="B114" s="4"/>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25"/>
      <c r="BA114" s="25"/>
      <c r="BB114" s="25"/>
      <c r="BC114" s="25"/>
      <c r="BD114" s="25"/>
      <c r="BE114" s="25"/>
      <c r="BF114" s="25"/>
    </row>
    <row r="115" spans="2:58" x14ac:dyDescent="0.25">
      <c r="B115" s="4"/>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25"/>
      <c r="BA115" s="25"/>
      <c r="BB115" s="25"/>
      <c r="BC115" s="25"/>
      <c r="BD115" s="25"/>
      <c r="BE115" s="25"/>
      <c r="BF115" s="25"/>
    </row>
    <row r="116" spans="2:58" x14ac:dyDescent="0.25">
      <c r="B116" s="4"/>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25"/>
      <c r="BA116" s="25"/>
      <c r="BB116" s="25"/>
      <c r="BC116" s="25"/>
      <c r="BD116" s="25"/>
      <c r="BE116" s="25"/>
      <c r="BF116" s="25"/>
    </row>
    <row r="117" spans="2:58" x14ac:dyDescent="0.25">
      <c r="B117" s="4"/>
      <c r="D117" s="3"/>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row>
    <row r="118" spans="2:58" x14ac:dyDescent="0.25">
      <c r="B118" s="4"/>
      <c r="D118" s="3"/>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row>
    <row r="119" spans="2:58" x14ac:dyDescent="0.25">
      <c r="B119" s="4"/>
      <c r="D119" s="3"/>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row>
    <row r="120" spans="2:58" x14ac:dyDescent="0.25">
      <c r="B120" s="4"/>
      <c r="D120" s="3"/>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row>
    <row r="121" spans="2:58" x14ac:dyDescent="0.25">
      <c r="B121" s="4"/>
      <c r="D121" s="3"/>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row>
    <row r="122" spans="2:58" x14ac:dyDescent="0.25">
      <c r="B122" s="4"/>
      <c r="D122" s="3"/>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row>
    <row r="123" spans="2:58" x14ac:dyDescent="0.25">
      <c r="B123" s="4"/>
      <c r="D123" s="3"/>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row>
    <row r="124" spans="2:58" x14ac:dyDescent="0.25">
      <c r="B124" s="4"/>
      <c r="D124" s="3"/>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row>
    <row r="125" spans="2:58" x14ac:dyDescent="0.25">
      <c r="B125" s="4"/>
      <c r="D125" s="3"/>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row>
    <row r="126" spans="2:58" x14ac:dyDescent="0.25">
      <c r="B126" s="4"/>
      <c r="D126" s="3"/>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row>
    <row r="127" spans="2:58" x14ac:dyDescent="0.25">
      <c r="B127" s="4"/>
      <c r="D127" s="3"/>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row>
    <row r="128" spans="2:58" x14ac:dyDescent="0.25">
      <c r="B128" s="4"/>
      <c r="D128" s="3"/>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row>
    <row r="129" spans="2:51" x14ac:dyDescent="0.25">
      <c r="B129" s="4"/>
      <c r="D129" s="3"/>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row>
    <row r="130" spans="2:51" x14ac:dyDescent="0.25">
      <c r="B130" s="4"/>
      <c r="D130" s="3"/>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row>
    <row r="131" spans="2:51" x14ac:dyDescent="0.25">
      <c r="B131" s="4"/>
      <c r="D131" s="3"/>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row>
    <row r="132" spans="2:51" x14ac:dyDescent="0.25">
      <c r="B132" s="4"/>
      <c r="D132" s="3"/>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row>
    <row r="133" spans="2:51" x14ac:dyDescent="0.25">
      <c r="B133" s="4"/>
      <c r="D133" s="3"/>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row>
    <row r="134" spans="2:51" x14ac:dyDescent="0.25">
      <c r="B134" s="4"/>
      <c r="D134" s="3"/>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row>
    <row r="135" spans="2:51" x14ac:dyDescent="0.25">
      <c r="B135" s="4"/>
      <c r="D135" s="3"/>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row>
    <row r="136" spans="2:51" x14ac:dyDescent="0.25">
      <c r="B136" s="4"/>
      <c r="D136" s="3"/>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row>
    <row r="137" spans="2:51" x14ac:dyDescent="0.25">
      <c r="B137" s="4"/>
      <c r="D137" s="3"/>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row>
    <row r="138" spans="2:51" x14ac:dyDescent="0.25">
      <c r="B138" s="4"/>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2:51" x14ac:dyDescent="0.25">
      <c r="B139" s="4"/>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2:51" x14ac:dyDescent="0.25">
      <c r="B140" s="4"/>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2:51" x14ac:dyDescent="0.25">
      <c r="B141" s="4"/>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2:51" x14ac:dyDescent="0.25">
      <c r="B142" s="4"/>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2:51" x14ac:dyDescent="0.25">
      <c r="B143" s="4"/>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2:51" x14ac:dyDescent="0.25">
      <c r="B144" s="4"/>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2:51" x14ac:dyDescent="0.25">
      <c r="B145" s="4"/>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2:51" x14ac:dyDescent="0.25">
      <c r="B146" s="4"/>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2:51" x14ac:dyDescent="0.25">
      <c r="B147" s="4"/>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2:51" x14ac:dyDescent="0.25">
      <c r="B148" s="4"/>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2:51" x14ac:dyDescent="0.25">
      <c r="B149" s="4"/>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2:51" x14ac:dyDescent="0.25">
      <c r="B150" s="4"/>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2:51" x14ac:dyDescent="0.25">
      <c r="B151" s="4"/>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2:51" x14ac:dyDescent="0.25">
      <c r="B152" s="4"/>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2:51" x14ac:dyDescent="0.25">
      <c r="B153" s="4"/>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2:51" x14ac:dyDescent="0.25">
      <c r="B154" s="4"/>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2:51" x14ac:dyDescent="0.25">
      <c r="B155" s="4"/>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2:51" x14ac:dyDescent="0.25">
      <c r="B156" s="4"/>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2:51" x14ac:dyDescent="0.25">
      <c r="B157" s="4"/>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2:51" x14ac:dyDescent="0.25">
      <c r="B158" s="4"/>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2:51" x14ac:dyDescent="0.25">
      <c r="B159" s="4"/>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2:51" x14ac:dyDescent="0.25">
      <c r="B160" s="4"/>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2:51" x14ac:dyDescent="0.25">
      <c r="B161" s="4"/>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2:51" x14ac:dyDescent="0.25">
      <c r="B162" s="4"/>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2:51" x14ac:dyDescent="0.25">
      <c r="B163" s="4"/>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2:51" x14ac:dyDescent="0.25">
      <c r="B164" s="4"/>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2:51" x14ac:dyDescent="0.25">
      <c r="B165" s="4"/>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2:51" x14ac:dyDescent="0.25">
      <c r="B166" s="4"/>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2:51" x14ac:dyDescent="0.25">
      <c r="B167" s="4"/>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2:51" x14ac:dyDescent="0.25">
      <c r="B168" s="4"/>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2:51" x14ac:dyDescent="0.25">
      <c r="B169" s="4"/>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2:51" x14ac:dyDescent="0.25">
      <c r="B170" s="4"/>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2:51" x14ac:dyDescent="0.25">
      <c r="B171" s="4"/>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2:51" x14ac:dyDescent="0.25">
      <c r="B172" s="4"/>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2:51" x14ac:dyDescent="0.25">
      <c r="B173" s="4"/>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2:51" x14ac:dyDescent="0.25">
      <c r="B174" s="4"/>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2:51" x14ac:dyDescent="0.25">
      <c r="B175" s="4"/>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2:51" x14ac:dyDescent="0.25">
      <c r="B176" s="4"/>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2:51" x14ac:dyDescent="0.25">
      <c r="B177" s="4"/>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2:51" x14ac:dyDescent="0.25">
      <c r="B178" s="4"/>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2:51" x14ac:dyDescent="0.25">
      <c r="B179" s="4"/>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2:51" x14ac:dyDescent="0.25">
      <c r="B180" s="4"/>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2:51" x14ac:dyDescent="0.25">
      <c r="B181" s="4"/>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2:51" x14ac:dyDescent="0.25">
      <c r="B182" s="4"/>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2:51" x14ac:dyDescent="0.25">
      <c r="B183" s="4"/>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2:51" x14ac:dyDescent="0.25">
      <c r="B184" s="4"/>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2:51" x14ac:dyDescent="0.25">
      <c r="B185" s="4"/>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2:51" x14ac:dyDescent="0.25">
      <c r="B186" s="4"/>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2:51" x14ac:dyDescent="0.25">
      <c r="B187" s="4"/>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2:51" x14ac:dyDescent="0.25">
      <c r="B188" s="4"/>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2:51" x14ac:dyDescent="0.25">
      <c r="B189" s="4"/>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2:51" x14ac:dyDescent="0.25">
      <c r="B190" s="4"/>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2:51" x14ac:dyDescent="0.25">
      <c r="B191" s="4"/>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2:51" x14ac:dyDescent="0.25">
      <c r="B192" s="4"/>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2:51" x14ac:dyDescent="0.25">
      <c r="B193" s="4"/>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2:51" x14ac:dyDescent="0.25">
      <c r="B194" s="4"/>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2:51" x14ac:dyDescent="0.25">
      <c r="B195" s="4"/>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2:51" x14ac:dyDescent="0.25">
      <c r="B196" s="4"/>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2:51" x14ac:dyDescent="0.25">
      <c r="B197" s="4"/>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2:51" x14ac:dyDescent="0.25">
      <c r="B198" s="4"/>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2:51" x14ac:dyDescent="0.25">
      <c r="B199" s="4"/>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2:51" x14ac:dyDescent="0.25">
      <c r="B200" s="4"/>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2:51" x14ac:dyDescent="0.25">
      <c r="B201" s="4"/>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2:51" x14ac:dyDescent="0.25">
      <c r="B202" s="4"/>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2:51" x14ac:dyDescent="0.25">
      <c r="B203" s="4"/>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2:51" x14ac:dyDescent="0.25">
      <c r="B204" s="4"/>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2:51" x14ac:dyDescent="0.25">
      <c r="B205" s="4"/>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2:51" x14ac:dyDescent="0.25">
      <c r="B206" s="4"/>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2:51" x14ac:dyDescent="0.25">
      <c r="B207" s="4"/>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2:51" x14ac:dyDescent="0.25">
      <c r="B208" s="4"/>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2:51" x14ac:dyDescent="0.25">
      <c r="B209" s="4"/>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2:51" x14ac:dyDescent="0.25">
      <c r="B210" s="4"/>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2:51" x14ac:dyDescent="0.25">
      <c r="B211" s="4"/>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2:51" x14ac:dyDescent="0.25">
      <c r="B212" s="4"/>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2:51" x14ac:dyDescent="0.25">
      <c r="B213" s="4"/>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2:51" x14ac:dyDescent="0.25">
      <c r="B214" s="4"/>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2:51" x14ac:dyDescent="0.25">
      <c r="B215" s="4"/>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2:51" x14ac:dyDescent="0.25">
      <c r="B216" s="4"/>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2:51" x14ac:dyDescent="0.25">
      <c r="B217" s="4"/>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2:51" x14ac:dyDescent="0.25">
      <c r="B218" s="4"/>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2:51" x14ac:dyDescent="0.25">
      <c r="B219" s="4"/>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2:51" x14ac:dyDescent="0.25">
      <c r="B220" s="4"/>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2:51" x14ac:dyDescent="0.25">
      <c r="B221" s="4"/>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2:51" x14ac:dyDescent="0.25">
      <c r="B222" s="4"/>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2:51" x14ac:dyDescent="0.25">
      <c r="B223" s="4"/>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2:51" x14ac:dyDescent="0.25">
      <c r="B224" s="4"/>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4:51" x14ac:dyDescent="0.25">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4:51" x14ac:dyDescent="0.25">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4:51" x14ac:dyDescent="0.25">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4:51" x14ac:dyDescent="0.25">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4:51" x14ac:dyDescent="0.25">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4:51" x14ac:dyDescent="0.25">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4:51" x14ac:dyDescent="0.25">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4:51" x14ac:dyDescent="0.25">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4:51" x14ac:dyDescent="0.25">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4:51" x14ac:dyDescent="0.25">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4:51" x14ac:dyDescent="0.25">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4:51" x14ac:dyDescent="0.25">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4:51" x14ac:dyDescent="0.25">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4:51" x14ac:dyDescent="0.25">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4:51" x14ac:dyDescent="0.25">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4:51" x14ac:dyDescent="0.25">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4:51" x14ac:dyDescent="0.25">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4:51" x14ac:dyDescent="0.25">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4:51" x14ac:dyDescent="0.25">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4:51" x14ac:dyDescent="0.25">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4:51" x14ac:dyDescent="0.25">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4:51" x14ac:dyDescent="0.25">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4:51" x14ac:dyDescent="0.25">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4:51" x14ac:dyDescent="0.25">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4:51" x14ac:dyDescent="0.25">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4:51" x14ac:dyDescent="0.25">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4:51" x14ac:dyDescent="0.25">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4:51" x14ac:dyDescent="0.25">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4:51" x14ac:dyDescent="0.25">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4:51" x14ac:dyDescent="0.25">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4:51" x14ac:dyDescent="0.25">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4:51" x14ac:dyDescent="0.25">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4:51" x14ac:dyDescent="0.25">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4:51" x14ac:dyDescent="0.25">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4:51" x14ac:dyDescent="0.25">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4:51" x14ac:dyDescent="0.25">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4:51" x14ac:dyDescent="0.25">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4:51" x14ac:dyDescent="0.25">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4:51" x14ac:dyDescent="0.25">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4:51" x14ac:dyDescent="0.25">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4:51" x14ac:dyDescent="0.25">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4:51" x14ac:dyDescent="0.25">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4:51" x14ac:dyDescent="0.25">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4:51" x14ac:dyDescent="0.25">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4:51" x14ac:dyDescent="0.25">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4:51" x14ac:dyDescent="0.25">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4:51" x14ac:dyDescent="0.25">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4:51" x14ac:dyDescent="0.25">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4:51" x14ac:dyDescent="0.25">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4:51" x14ac:dyDescent="0.25">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4:51" x14ac:dyDescent="0.25">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4:51" x14ac:dyDescent="0.25">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4:51" x14ac:dyDescent="0.25">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4:51" x14ac:dyDescent="0.25">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4:51" x14ac:dyDescent="0.25">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4:51" x14ac:dyDescent="0.25">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4:51" x14ac:dyDescent="0.25">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4:51" x14ac:dyDescent="0.25">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4:51" x14ac:dyDescent="0.25">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4:51" x14ac:dyDescent="0.25">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4:51" x14ac:dyDescent="0.25">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4:51" x14ac:dyDescent="0.25">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4:51" x14ac:dyDescent="0.25">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4:51" x14ac:dyDescent="0.25">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4:51" x14ac:dyDescent="0.25">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4:51" x14ac:dyDescent="0.25">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4:51" x14ac:dyDescent="0.25">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4:51" x14ac:dyDescent="0.25">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4:51" x14ac:dyDescent="0.25">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4:51" x14ac:dyDescent="0.25">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4:51" x14ac:dyDescent="0.25">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4:51" x14ac:dyDescent="0.25">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4:51" x14ac:dyDescent="0.25">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4:51" x14ac:dyDescent="0.25">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4:51" x14ac:dyDescent="0.25">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4:51" x14ac:dyDescent="0.25">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4:51" x14ac:dyDescent="0.25">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4:51" x14ac:dyDescent="0.25">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4:51" x14ac:dyDescent="0.25">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4:51" x14ac:dyDescent="0.25">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4:51" x14ac:dyDescent="0.25">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4:51" x14ac:dyDescent="0.25">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4:51" x14ac:dyDescent="0.25">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4:51" x14ac:dyDescent="0.25">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4:51" x14ac:dyDescent="0.25">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4:51" x14ac:dyDescent="0.25">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4:51" x14ac:dyDescent="0.25">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4:51" x14ac:dyDescent="0.25">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4:51" x14ac:dyDescent="0.25">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4:51" x14ac:dyDescent="0.25">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4:51" x14ac:dyDescent="0.25">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4:51" x14ac:dyDescent="0.25">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4:51" x14ac:dyDescent="0.25">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4:51" x14ac:dyDescent="0.25">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4:51" x14ac:dyDescent="0.25">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4:51" x14ac:dyDescent="0.25">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4:51" x14ac:dyDescent="0.25">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4:51" x14ac:dyDescent="0.25">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4:51" x14ac:dyDescent="0.25">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4:51" x14ac:dyDescent="0.25">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4:51" x14ac:dyDescent="0.25">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4:51" x14ac:dyDescent="0.25">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4:51" x14ac:dyDescent="0.25">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4:51" x14ac:dyDescent="0.25">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4:51" x14ac:dyDescent="0.25">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4:51" x14ac:dyDescent="0.25">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4:51" x14ac:dyDescent="0.25">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4:51" x14ac:dyDescent="0.25">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4:51" x14ac:dyDescent="0.25">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4:51" x14ac:dyDescent="0.25">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4:51" x14ac:dyDescent="0.25">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4:51" x14ac:dyDescent="0.25">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4:51" x14ac:dyDescent="0.25">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4:51" x14ac:dyDescent="0.25">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4:51" x14ac:dyDescent="0.25">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4:51" x14ac:dyDescent="0.25">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4:51" x14ac:dyDescent="0.25">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4:51" x14ac:dyDescent="0.25">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4:51" x14ac:dyDescent="0.25">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4:51" x14ac:dyDescent="0.25">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4:51" x14ac:dyDescent="0.25">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4:51" x14ac:dyDescent="0.25">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4:51" x14ac:dyDescent="0.25">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4:51" x14ac:dyDescent="0.25">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4:51" x14ac:dyDescent="0.25">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4:51" x14ac:dyDescent="0.25">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4:51" x14ac:dyDescent="0.25">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4:51" x14ac:dyDescent="0.25">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4:51" x14ac:dyDescent="0.25">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4:51" x14ac:dyDescent="0.25">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4:51" x14ac:dyDescent="0.25">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4:51" x14ac:dyDescent="0.25">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4:51" x14ac:dyDescent="0.25">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4:51" x14ac:dyDescent="0.25">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4:51" x14ac:dyDescent="0.25">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4:51" x14ac:dyDescent="0.25">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4:51" x14ac:dyDescent="0.25">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4:51" x14ac:dyDescent="0.25">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4:51" x14ac:dyDescent="0.25">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4:51" x14ac:dyDescent="0.25">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4:51" x14ac:dyDescent="0.25">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4:51" x14ac:dyDescent="0.25">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4:51" x14ac:dyDescent="0.25">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4:51" x14ac:dyDescent="0.25">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4:51" x14ac:dyDescent="0.25">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4:51" x14ac:dyDescent="0.25">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4:51" x14ac:dyDescent="0.25">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4:51" x14ac:dyDescent="0.25">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4:51" x14ac:dyDescent="0.25">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4:51" x14ac:dyDescent="0.25">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4:51" x14ac:dyDescent="0.25">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4:51" x14ac:dyDescent="0.25">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4:51" x14ac:dyDescent="0.25">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4:51" x14ac:dyDescent="0.25">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4:51" x14ac:dyDescent="0.25">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4:51" x14ac:dyDescent="0.25">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4:51" x14ac:dyDescent="0.25">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4:51" x14ac:dyDescent="0.25">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4:51" x14ac:dyDescent="0.25">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4:51" x14ac:dyDescent="0.25">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4:51" x14ac:dyDescent="0.25">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4:51" x14ac:dyDescent="0.25">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4:51" x14ac:dyDescent="0.25">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4:51" x14ac:dyDescent="0.25">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4:51" x14ac:dyDescent="0.25">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4:51" x14ac:dyDescent="0.25">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4:51" x14ac:dyDescent="0.25">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4:51" x14ac:dyDescent="0.25">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4:51" x14ac:dyDescent="0.25">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4:51" x14ac:dyDescent="0.25">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4:51" x14ac:dyDescent="0.25">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4:51" x14ac:dyDescent="0.25">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4:51" x14ac:dyDescent="0.25">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4:51" x14ac:dyDescent="0.25">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4:51" x14ac:dyDescent="0.25">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4:51" x14ac:dyDescent="0.25">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4:51" x14ac:dyDescent="0.25">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4:51" x14ac:dyDescent="0.25">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4:51" x14ac:dyDescent="0.25">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4:51" x14ac:dyDescent="0.25">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4:51" x14ac:dyDescent="0.25">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4:51" x14ac:dyDescent="0.25">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4:51" x14ac:dyDescent="0.25">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4:51" x14ac:dyDescent="0.25">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4:51" x14ac:dyDescent="0.25">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4:51" x14ac:dyDescent="0.25">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4:51" x14ac:dyDescent="0.25">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4:51" x14ac:dyDescent="0.25">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4:51" x14ac:dyDescent="0.25">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4:51" x14ac:dyDescent="0.25">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4:51" x14ac:dyDescent="0.25">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4:51" x14ac:dyDescent="0.25">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4:51" x14ac:dyDescent="0.25">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4:51" x14ac:dyDescent="0.25">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4:51" x14ac:dyDescent="0.25">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4:51" x14ac:dyDescent="0.25">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4:51" x14ac:dyDescent="0.25">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4:51" x14ac:dyDescent="0.25">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4:51" x14ac:dyDescent="0.25">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4:51" x14ac:dyDescent="0.25">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4:51" x14ac:dyDescent="0.25">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sheetData>
  <mergeCells count="4">
    <mergeCell ref="BB38:BF38"/>
    <mergeCell ref="BB45:BF45"/>
    <mergeCell ref="BB50:BF50"/>
    <mergeCell ref="AZ40:AZ42"/>
  </mergeCell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23"/>
  <sheetViews>
    <sheetView showGridLines="0" zoomScale="150" zoomScaleNormal="120" workbookViewId="0">
      <pane xSplit="3" ySplit="3" topLeftCell="D4" activePane="bottomRight" state="frozen"/>
      <selection pane="topRight" activeCell="D1" sqref="D1"/>
      <selection pane="bottomLeft" activeCell="A4" sqref="A4"/>
      <selection pane="bottomRight" activeCell="A5" sqref="A5"/>
    </sheetView>
  </sheetViews>
  <sheetFormatPr defaultColWidth="8.85546875" defaultRowHeight="15" x14ac:dyDescent="0.25"/>
  <cols>
    <col min="1" max="2" width="10" bestFit="1" customWidth="1"/>
    <col min="3" max="3" width="26.28515625" style="1" customWidth="1"/>
    <col min="4" max="4" width="4.7109375" customWidth="1"/>
    <col min="5" max="5" width="5.42578125" customWidth="1"/>
    <col min="6" max="59" width="4.7109375" customWidth="1"/>
    <col min="60" max="61" width="10.42578125" customWidth="1"/>
    <col min="62" max="66" width="10.7109375" customWidth="1"/>
    <col min="67" max="77" width="4.7109375" customWidth="1"/>
  </cols>
  <sheetData>
    <row r="1" spans="1:104" ht="26.25" x14ac:dyDescent="0.4">
      <c r="A1" s="5" t="s">
        <v>26</v>
      </c>
      <c r="B1" s="1"/>
      <c r="C1"/>
      <c r="E1" s="31"/>
      <c r="H1" s="29"/>
    </row>
    <row r="2" spans="1:104" x14ac:dyDescent="0.25">
      <c r="C2"/>
      <c r="E2" s="24">
        <v>1</v>
      </c>
      <c r="F2" s="24">
        <f>E2+1</f>
        <v>2</v>
      </c>
      <c r="G2" s="24">
        <f t="shared" ref="G2:AY2" si="0">F2+1</f>
        <v>3</v>
      </c>
      <c r="H2" s="24">
        <f t="shared" si="0"/>
        <v>4</v>
      </c>
      <c r="I2" s="24">
        <f t="shared" si="0"/>
        <v>5</v>
      </c>
      <c r="J2" s="24">
        <f t="shared" si="0"/>
        <v>6</v>
      </c>
      <c r="K2" s="24">
        <f t="shared" si="0"/>
        <v>7</v>
      </c>
      <c r="L2" s="24">
        <f t="shared" si="0"/>
        <v>8</v>
      </c>
      <c r="M2" s="24">
        <f t="shared" si="0"/>
        <v>9</v>
      </c>
      <c r="N2" s="24">
        <f t="shared" si="0"/>
        <v>10</v>
      </c>
      <c r="O2" s="24">
        <f t="shared" si="0"/>
        <v>11</v>
      </c>
      <c r="P2" s="24">
        <f t="shared" si="0"/>
        <v>12</v>
      </c>
      <c r="Q2" s="24">
        <f t="shared" si="0"/>
        <v>13</v>
      </c>
      <c r="R2" s="24">
        <f t="shared" si="0"/>
        <v>14</v>
      </c>
      <c r="S2" s="24">
        <f t="shared" si="0"/>
        <v>15</v>
      </c>
      <c r="T2" s="24">
        <f t="shared" si="0"/>
        <v>16</v>
      </c>
      <c r="U2" s="24">
        <f t="shared" si="0"/>
        <v>17</v>
      </c>
      <c r="V2" s="24">
        <f t="shared" si="0"/>
        <v>18</v>
      </c>
      <c r="W2" s="24">
        <f t="shared" si="0"/>
        <v>19</v>
      </c>
      <c r="X2" s="24">
        <f t="shared" si="0"/>
        <v>20</v>
      </c>
      <c r="Y2" s="24">
        <f t="shared" si="0"/>
        <v>21</v>
      </c>
      <c r="Z2" s="24">
        <f t="shared" si="0"/>
        <v>22</v>
      </c>
      <c r="AA2" s="24">
        <f t="shared" si="0"/>
        <v>23</v>
      </c>
      <c r="AB2" s="24">
        <f t="shared" si="0"/>
        <v>24</v>
      </c>
      <c r="AC2" s="24">
        <f t="shared" si="0"/>
        <v>25</v>
      </c>
      <c r="AD2" s="24">
        <f t="shared" si="0"/>
        <v>26</v>
      </c>
      <c r="AE2" s="24">
        <f t="shared" si="0"/>
        <v>27</v>
      </c>
      <c r="AF2" s="24">
        <f t="shared" si="0"/>
        <v>28</v>
      </c>
      <c r="AG2" s="24">
        <f t="shared" si="0"/>
        <v>29</v>
      </c>
      <c r="AH2" s="24">
        <f t="shared" si="0"/>
        <v>30</v>
      </c>
      <c r="AI2" s="24">
        <f t="shared" si="0"/>
        <v>31</v>
      </c>
      <c r="AJ2" s="24">
        <f t="shared" si="0"/>
        <v>32</v>
      </c>
      <c r="AK2" s="24">
        <f t="shared" si="0"/>
        <v>33</v>
      </c>
      <c r="AL2" s="24">
        <f t="shared" si="0"/>
        <v>34</v>
      </c>
      <c r="AM2" s="24">
        <f t="shared" si="0"/>
        <v>35</v>
      </c>
      <c r="AN2" s="24">
        <f t="shared" si="0"/>
        <v>36</v>
      </c>
      <c r="AO2" s="24">
        <f t="shared" si="0"/>
        <v>37</v>
      </c>
      <c r="AP2" s="24">
        <f t="shared" si="0"/>
        <v>38</v>
      </c>
      <c r="AQ2" s="24">
        <f t="shared" si="0"/>
        <v>39</v>
      </c>
      <c r="AR2" s="24">
        <f t="shared" si="0"/>
        <v>40</v>
      </c>
      <c r="AS2" s="24">
        <f t="shared" si="0"/>
        <v>41</v>
      </c>
      <c r="AT2" s="24">
        <f t="shared" si="0"/>
        <v>42</v>
      </c>
      <c r="AU2" s="24">
        <f t="shared" si="0"/>
        <v>43</v>
      </c>
      <c r="AV2" s="24">
        <f t="shared" si="0"/>
        <v>44</v>
      </c>
      <c r="AW2" s="24">
        <f t="shared" si="0"/>
        <v>45</v>
      </c>
      <c r="AX2" s="24">
        <f t="shared" si="0"/>
        <v>46</v>
      </c>
      <c r="AY2" s="24">
        <f t="shared" si="0"/>
        <v>47</v>
      </c>
      <c r="AZ2" s="24">
        <f t="shared" ref="AZ2" si="1">AY2+1</f>
        <v>48</v>
      </c>
      <c r="BA2" s="24">
        <f t="shared" ref="BA2" si="2">AZ2+1</f>
        <v>49</v>
      </c>
      <c r="BB2" s="24">
        <f t="shared" ref="BB2" si="3">BA2+1</f>
        <v>50</v>
      </c>
      <c r="BC2" s="24">
        <f t="shared" ref="BC2" si="4">BB2+1</f>
        <v>51</v>
      </c>
      <c r="BD2" s="24">
        <f t="shared" ref="BD2" si="5">BC2+1</f>
        <v>52</v>
      </c>
      <c r="BE2" s="24">
        <f t="shared" ref="BE2" si="6">BD2+1</f>
        <v>53</v>
      </c>
      <c r="BF2" s="24">
        <f t="shared" ref="BF2" si="7">BE2+1</f>
        <v>54</v>
      </c>
      <c r="BG2" s="24">
        <f t="shared" ref="BG2" si="8">BF2+1</f>
        <v>55</v>
      </c>
    </row>
    <row r="3" spans="1:104" ht="14.1" customHeight="1" x14ac:dyDescent="0.25">
      <c r="A3" s="9" t="s">
        <v>1</v>
      </c>
      <c r="B3" s="9" t="s">
        <v>13</v>
      </c>
      <c r="C3" s="10"/>
      <c r="D3" s="22">
        <v>43830</v>
      </c>
      <c r="E3" s="22">
        <f>EDATE(D3,12)</f>
        <v>44196</v>
      </c>
      <c r="F3" s="22">
        <f t="shared" ref="F3:AY3" si="9">EDATE(E3,12)</f>
        <v>44561</v>
      </c>
      <c r="G3" s="22">
        <f t="shared" si="9"/>
        <v>44926</v>
      </c>
      <c r="H3" s="22">
        <f t="shared" si="9"/>
        <v>45291</v>
      </c>
      <c r="I3" s="22">
        <f t="shared" si="9"/>
        <v>45657</v>
      </c>
      <c r="J3" s="22">
        <f t="shared" si="9"/>
        <v>46022</v>
      </c>
      <c r="K3" s="22">
        <f t="shared" si="9"/>
        <v>46387</v>
      </c>
      <c r="L3" s="22">
        <f t="shared" si="9"/>
        <v>46752</v>
      </c>
      <c r="M3" s="22">
        <f t="shared" si="9"/>
        <v>47118</v>
      </c>
      <c r="N3" s="22">
        <f t="shared" si="9"/>
        <v>47483</v>
      </c>
      <c r="O3" s="22">
        <f t="shared" si="9"/>
        <v>47848</v>
      </c>
      <c r="P3" s="22">
        <f t="shared" si="9"/>
        <v>48213</v>
      </c>
      <c r="Q3" s="22">
        <f t="shared" si="9"/>
        <v>48579</v>
      </c>
      <c r="R3" s="22">
        <f t="shared" si="9"/>
        <v>48944</v>
      </c>
      <c r="S3" s="22">
        <f t="shared" si="9"/>
        <v>49309</v>
      </c>
      <c r="T3" s="22">
        <f t="shared" si="9"/>
        <v>49674</v>
      </c>
      <c r="U3" s="22">
        <f t="shared" si="9"/>
        <v>50040</v>
      </c>
      <c r="V3" s="22">
        <f t="shared" si="9"/>
        <v>50405</v>
      </c>
      <c r="W3" s="22">
        <f t="shared" si="9"/>
        <v>50770</v>
      </c>
      <c r="X3" s="22">
        <f t="shared" si="9"/>
        <v>51135</v>
      </c>
      <c r="Y3" s="22">
        <f t="shared" si="9"/>
        <v>51501</v>
      </c>
      <c r="Z3" s="22">
        <f t="shared" si="9"/>
        <v>51866</v>
      </c>
      <c r="AA3" s="22">
        <f t="shared" si="9"/>
        <v>52231</v>
      </c>
      <c r="AB3" s="22">
        <f t="shared" si="9"/>
        <v>52596</v>
      </c>
      <c r="AC3" s="22">
        <f t="shared" si="9"/>
        <v>52962</v>
      </c>
      <c r="AD3" s="22">
        <f t="shared" si="9"/>
        <v>53327</v>
      </c>
      <c r="AE3" s="22">
        <f t="shared" si="9"/>
        <v>53692</v>
      </c>
      <c r="AF3" s="22">
        <f t="shared" si="9"/>
        <v>54057</v>
      </c>
      <c r="AG3" s="22">
        <f t="shared" si="9"/>
        <v>54423</v>
      </c>
      <c r="AH3" s="22">
        <f t="shared" si="9"/>
        <v>54788</v>
      </c>
      <c r="AI3" s="22">
        <f t="shared" si="9"/>
        <v>55153</v>
      </c>
      <c r="AJ3" s="22">
        <f t="shared" si="9"/>
        <v>55518</v>
      </c>
      <c r="AK3" s="22">
        <f t="shared" si="9"/>
        <v>55884</v>
      </c>
      <c r="AL3" s="22">
        <f t="shared" si="9"/>
        <v>56249</v>
      </c>
      <c r="AM3" s="22">
        <f t="shared" si="9"/>
        <v>56614</v>
      </c>
      <c r="AN3" s="22">
        <f t="shared" si="9"/>
        <v>56979</v>
      </c>
      <c r="AO3" s="22">
        <f t="shared" si="9"/>
        <v>57345</v>
      </c>
      <c r="AP3" s="22">
        <f t="shared" si="9"/>
        <v>57710</v>
      </c>
      <c r="AQ3" s="22">
        <f t="shared" si="9"/>
        <v>58075</v>
      </c>
      <c r="AR3" s="22">
        <f t="shared" si="9"/>
        <v>58440</v>
      </c>
      <c r="AS3" s="22">
        <f t="shared" si="9"/>
        <v>58806</v>
      </c>
      <c r="AT3" s="22">
        <f t="shared" si="9"/>
        <v>59171</v>
      </c>
      <c r="AU3" s="22">
        <f t="shared" si="9"/>
        <v>59536</v>
      </c>
      <c r="AV3" s="22">
        <f t="shared" si="9"/>
        <v>59901</v>
      </c>
      <c r="AW3" s="22">
        <f t="shared" si="9"/>
        <v>60267</v>
      </c>
      <c r="AX3" s="22">
        <f t="shared" si="9"/>
        <v>60632</v>
      </c>
      <c r="AY3" s="22">
        <f t="shared" si="9"/>
        <v>60997</v>
      </c>
      <c r="AZ3" s="22">
        <f t="shared" ref="AZ3:BG3" si="10">EDATE(AY3,12)</f>
        <v>61362</v>
      </c>
      <c r="BA3" s="22">
        <f t="shared" si="10"/>
        <v>61728</v>
      </c>
      <c r="BB3" s="22">
        <f t="shared" si="10"/>
        <v>62093</v>
      </c>
      <c r="BC3" s="22">
        <f t="shared" si="10"/>
        <v>62458</v>
      </c>
      <c r="BD3" s="22">
        <f t="shared" si="10"/>
        <v>62823</v>
      </c>
      <c r="BE3" s="22">
        <f t="shared" si="10"/>
        <v>63189</v>
      </c>
      <c r="BF3" s="22">
        <f t="shared" si="10"/>
        <v>63554</v>
      </c>
      <c r="BG3" s="22">
        <f t="shared" si="10"/>
        <v>63919</v>
      </c>
    </row>
    <row r="4" spans="1:104" ht="5.0999999999999996" customHeight="1" x14ac:dyDescent="0.25">
      <c r="A4" s="9"/>
      <c r="B4" s="9"/>
      <c r="C4" s="10"/>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row>
    <row r="5" spans="1:104" s="1" customFormat="1" x14ac:dyDescent="0.25">
      <c r="A5" s="15"/>
      <c r="B5" s="14">
        <f t="shared" ref="B5:B18" si="11">SUM(D5:BG5)</f>
        <v>1472.7499999999995</v>
      </c>
      <c r="C5" s="15" t="s">
        <v>0</v>
      </c>
      <c r="D5" s="6"/>
      <c r="E5" s="6"/>
      <c r="F5" s="19"/>
      <c r="G5" s="19"/>
      <c r="H5" s="19"/>
      <c r="I5" s="19">
        <v>9.4166666666666661</v>
      </c>
      <c r="J5" s="19">
        <v>20.75</v>
      </c>
      <c r="K5" s="19">
        <v>28.25</v>
      </c>
      <c r="L5" s="19">
        <v>28.25</v>
      </c>
      <c r="M5" s="19">
        <v>28.25</v>
      </c>
      <c r="N5" s="19">
        <v>36</v>
      </c>
      <c r="O5" s="19">
        <v>28.25</v>
      </c>
      <c r="P5" s="19">
        <v>28.25</v>
      </c>
      <c r="Q5" s="19">
        <v>28.25</v>
      </c>
      <c r="R5" s="19">
        <v>32.166666666666664</v>
      </c>
      <c r="S5" s="19">
        <v>28.25</v>
      </c>
      <c r="T5" s="19">
        <v>28.25</v>
      </c>
      <c r="U5" s="19">
        <v>28.25</v>
      </c>
      <c r="V5" s="19">
        <v>32.166666666666664</v>
      </c>
      <c r="W5" s="19">
        <v>28.25</v>
      </c>
      <c r="X5" s="19">
        <v>28.25</v>
      </c>
      <c r="Y5" s="19">
        <v>28.25</v>
      </c>
      <c r="Z5" s="19">
        <v>36</v>
      </c>
      <c r="AA5" s="19">
        <v>28.25</v>
      </c>
      <c r="AB5" s="19">
        <v>28.25</v>
      </c>
      <c r="AC5" s="19">
        <v>28.25</v>
      </c>
      <c r="AD5" s="19">
        <v>32.166666666666664</v>
      </c>
      <c r="AE5" s="19">
        <v>28.25</v>
      </c>
      <c r="AF5" s="19">
        <v>28.25</v>
      </c>
      <c r="AG5" s="19">
        <v>28.25</v>
      </c>
      <c r="AH5" s="19">
        <v>32.166666666666664</v>
      </c>
      <c r="AI5" s="19">
        <v>28.25</v>
      </c>
      <c r="AJ5" s="19">
        <v>28.25</v>
      </c>
      <c r="AK5" s="19">
        <v>28.25</v>
      </c>
      <c r="AL5" s="19">
        <v>36</v>
      </c>
      <c r="AM5" s="19">
        <v>28.25</v>
      </c>
      <c r="AN5" s="19">
        <v>28.25</v>
      </c>
      <c r="AO5" s="19">
        <v>28.25</v>
      </c>
      <c r="AP5" s="19">
        <v>30.166666666666668</v>
      </c>
      <c r="AQ5" s="19">
        <v>28.25</v>
      </c>
      <c r="AR5" s="19">
        <v>28.25</v>
      </c>
      <c r="AS5" s="19">
        <v>28.333333333333332</v>
      </c>
      <c r="AT5" s="19">
        <v>36.083333333333336</v>
      </c>
      <c r="AU5" s="19">
        <v>28.333333333333332</v>
      </c>
      <c r="AV5" s="19">
        <v>28.333333333333332</v>
      </c>
      <c r="AW5" s="19">
        <v>28.333333333333332</v>
      </c>
      <c r="AX5" s="19">
        <v>33.083333333333336</v>
      </c>
      <c r="AY5" s="19">
        <v>18.75</v>
      </c>
      <c r="AZ5" s="19">
        <v>30</v>
      </c>
      <c r="BA5" s="19">
        <v>30</v>
      </c>
      <c r="BB5" s="19">
        <v>30</v>
      </c>
      <c r="BC5" s="19">
        <v>30</v>
      </c>
      <c r="BD5" s="19">
        <v>30</v>
      </c>
      <c r="BE5" s="19">
        <v>30</v>
      </c>
      <c r="BF5" s="19">
        <v>30</v>
      </c>
      <c r="BG5" s="19">
        <v>30</v>
      </c>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row>
    <row r="6" spans="1:104" ht="5.0999999999999996" customHeight="1" x14ac:dyDescent="0.25">
      <c r="A6" s="10"/>
      <c r="B6" s="16"/>
      <c r="C6" s="15"/>
      <c r="D6" s="3"/>
      <c r="E6" s="3"/>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row>
    <row r="7" spans="1:104" x14ac:dyDescent="0.25">
      <c r="A7" s="10"/>
      <c r="B7" s="11">
        <f t="shared" si="11"/>
        <v>229.1</v>
      </c>
      <c r="C7" s="12" t="s">
        <v>2</v>
      </c>
      <c r="D7" s="3"/>
      <c r="E7" s="3"/>
      <c r="F7" s="18"/>
      <c r="G7" s="18"/>
      <c r="H7" s="20">
        <v>1.8</v>
      </c>
      <c r="I7" s="20">
        <v>3.0833333333333335</v>
      </c>
      <c r="J7" s="20">
        <v>4.583333333333333</v>
      </c>
      <c r="K7" s="20">
        <v>4.583333333333333</v>
      </c>
      <c r="L7" s="20">
        <v>4.583333333333333</v>
      </c>
      <c r="M7" s="20">
        <v>4.583333333333333</v>
      </c>
      <c r="N7" s="20">
        <v>4.583333333333333</v>
      </c>
      <c r="O7" s="20">
        <v>4.583333333333333</v>
      </c>
      <c r="P7" s="20">
        <v>4.583333333333333</v>
      </c>
      <c r="Q7" s="20">
        <v>4.583333333333333</v>
      </c>
      <c r="R7" s="20">
        <v>4.583333333333333</v>
      </c>
      <c r="S7" s="20">
        <v>4.583333333333333</v>
      </c>
      <c r="T7" s="20">
        <v>4.583333333333333</v>
      </c>
      <c r="U7" s="20">
        <v>4.583333333333333</v>
      </c>
      <c r="V7" s="20">
        <v>4.583333333333333</v>
      </c>
      <c r="W7" s="20">
        <v>4.583333333333333</v>
      </c>
      <c r="X7" s="20">
        <v>4.583333333333333</v>
      </c>
      <c r="Y7" s="20">
        <v>4.583333333333333</v>
      </c>
      <c r="Z7" s="20">
        <v>4.583333333333333</v>
      </c>
      <c r="AA7" s="20">
        <v>4.583333333333333</v>
      </c>
      <c r="AB7" s="20">
        <v>4.583333333333333</v>
      </c>
      <c r="AC7" s="20">
        <v>4.583333333333333</v>
      </c>
      <c r="AD7" s="20">
        <v>4.583333333333333</v>
      </c>
      <c r="AE7" s="20">
        <v>4.583333333333333</v>
      </c>
      <c r="AF7" s="20">
        <v>4.583333333333333</v>
      </c>
      <c r="AG7" s="20">
        <v>4.583333333333333</v>
      </c>
      <c r="AH7" s="20">
        <v>4.583333333333333</v>
      </c>
      <c r="AI7" s="20">
        <v>4.583333333333333</v>
      </c>
      <c r="AJ7" s="20">
        <v>4.583333333333333</v>
      </c>
      <c r="AK7" s="20">
        <v>4.583333333333333</v>
      </c>
      <c r="AL7" s="20">
        <v>4.583333333333333</v>
      </c>
      <c r="AM7" s="20">
        <v>4.583333333333333</v>
      </c>
      <c r="AN7" s="20">
        <v>4.583333333333333</v>
      </c>
      <c r="AO7" s="20">
        <v>4.583333333333333</v>
      </c>
      <c r="AP7" s="20">
        <v>4.583333333333333</v>
      </c>
      <c r="AQ7" s="20">
        <v>4.583333333333333</v>
      </c>
      <c r="AR7" s="20">
        <v>4.583333333333333</v>
      </c>
      <c r="AS7" s="20">
        <v>4.583333333333333</v>
      </c>
      <c r="AT7" s="20">
        <v>4.583333333333333</v>
      </c>
      <c r="AU7" s="20">
        <v>4.583333333333333</v>
      </c>
      <c r="AV7" s="20">
        <v>4.583333333333333</v>
      </c>
      <c r="AW7" s="20">
        <v>4.583333333333333</v>
      </c>
      <c r="AX7" s="20">
        <v>3.0833333333333335</v>
      </c>
      <c r="AY7" s="20">
        <v>4.2</v>
      </c>
      <c r="AZ7" s="20">
        <v>4.2</v>
      </c>
      <c r="BA7" s="20">
        <v>4.2</v>
      </c>
      <c r="BB7" s="20">
        <v>4.2</v>
      </c>
      <c r="BC7" s="20">
        <v>4.2</v>
      </c>
      <c r="BD7" s="20">
        <v>4.2</v>
      </c>
      <c r="BE7" s="20">
        <v>4.2</v>
      </c>
      <c r="BF7" s="20">
        <v>4.2</v>
      </c>
      <c r="BG7" s="20">
        <v>4.2</v>
      </c>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row>
    <row r="8" spans="1:104" x14ac:dyDescent="0.25">
      <c r="A8" s="10"/>
      <c r="B8" s="11">
        <f t="shared" si="11"/>
        <v>171.04999999999993</v>
      </c>
      <c r="C8" s="12" t="s">
        <v>3</v>
      </c>
      <c r="D8" s="3"/>
      <c r="E8" s="3"/>
      <c r="F8" s="18"/>
      <c r="G8" s="18"/>
      <c r="H8" s="20"/>
      <c r="I8" s="20">
        <v>5.083333333333333</v>
      </c>
      <c r="J8" s="20">
        <v>6.333333333333333</v>
      </c>
      <c r="K8" s="20">
        <v>0.16666666666666666</v>
      </c>
      <c r="L8" s="20">
        <v>0.16666666666666666</v>
      </c>
      <c r="M8" s="20">
        <v>3.5</v>
      </c>
      <c r="N8" s="20">
        <v>7.25</v>
      </c>
      <c r="O8" s="20">
        <v>2.8333333333333335</v>
      </c>
      <c r="P8" s="20">
        <v>9.3333333333333339</v>
      </c>
      <c r="Q8" s="20">
        <v>9.4166666666666661</v>
      </c>
      <c r="R8" s="20">
        <v>0.16666666666666666</v>
      </c>
      <c r="S8" s="20">
        <v>4.5</v>
      </c>
      <c r="T8" s="20">
        <v>1.8333333333333333</v>
      </c>
      <c r="U8" s="20">
        <v>0.16666666666666666</v>
      </c>
      <c r="V8" s="20">
        <v>0.16666666666666666</v>
      </c>
      <c r="W8" s="20">
        <v>3.5</v>
      </c>
      <c r="X8" s="20">
        <v>7.25</v>
      </c>
      <c r="Y8" s="20">
        <v>2.8333333333333335</v>
      </c>
      <c r="Z8" s="20">
        <v>0.16666666666666666</v>
      </c>
      <c r="AA8" s="20">
        <v>0.16666666666666666</v>
      </c>
      <c r="AB8" s="20">
        <v>0.16666666666666666</v>
      </c>
      <c r="AC8" s="20">
        <v>6.833333333333333</v>
      </c>
      <c r="AD8" s="20">
        <v>4.75</v>
      </c>
      <c r="AE8" s="20">
        <v>1.1666666666666667</v>
      </c>
      <c r="AF8" s="20">
        <v>0.16666666666666666</v>
      </c>
      <c r="AG8" s="20">
        <v>0.16666666666666666</v>
      </c>
      <c r="AH8" s="20">
        <v>5.333333333333333</v>
      </c>
      <c r="AI8" s="20">
        <v>1.8333333333333333</v>
      </c>
      <c r="AJ8" s="20">
        <v>3.5</v>
      </c>
      <c r="AK8" s="20">
        <v>3.0833333333333335</v>
      </c>
      <c r="AL8" s="20">
        <v>1.1666666666666667</v>
      </c>
      <c r="AM8" s="20">
        <v>12.666666666666666</v>
      </c>
      <c r="AN8" s="20">
        <v>11.083333333333334</v>
      </c>
      <c r="AO8" s="20">
        <v>0.16666666666666666</v>
      </c>
      <c r="AP8" s="20">
        <v>0.16666666666666666</v>
      </c>
      <c r="AQ8" s="20">
        <v>3.5</v>
      </c>
      <c r="AR8" s="20">
        <v>7.25</v>
      </c>
      <c r="AS8" s="20">
        <v>2.8333333333333335</v>
      </c>
      <c r="AT8" s="20">
        <v>0.16666666666666666</v>
      </c>
      <c r="AU8" s="20">
        <v>8.3333333333333329E-2</v>
      </c>
      <c r="AV8" s="20">
        <v>3.3333333333333335</v>
      </c>
      <c r="AW8" s="20">
        <v>7</v>
      </c>
      <c r="AX8" s="20">
        <v>1</v>
      </c>
      <c r="AY8" s="20">
        <v>3.2</v>
      </c>
      <c r="AZ8" s="20">
        <v>3.2</v>
      </c>
      <c r="BA8" s="20">
        <v>3.2</v>
      </c>
      <c r="BB8" s="20">
        <v>3.2</v>
      </c>
      <c r="BC8" s="20">
        <v>3.2</v>
      </c>
      <c r="BD8" s="20">
        <v>3.2</v>
      </c>
      <c r="BE8" s="20">
        <v>3.2</v>
      </c>
      <c r="BF8" s="20">
        <v>3.2</v>
      </c>
      <c r="BG8" s="20">
        <v>3.2</v>
      </c>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row>
    <row r="9" spans="1:104" x14ac:dyDescent="0.25">
      <c r="A9" s="10"/>
      <c r="B9" s="11">
        <f t="shared" si="11"/>
        <v>181.19999999999996</v>
      </c>
      <c r="C9" s="12" t="s">
        <v>4</v>
      </c>
      <c r="D9" s="3"/>
      <c r="E9" s="3"/>
      <c r="F9" s="18"/>
      <c r="G9" s="18"/>
      <c r="H9" s="20"/>
      <c r="I9" s="20">
        <v>27.000000000000004</v>
      </c>
      <c r="J9" s="20">
        <v>23.099999999999998</v>
      </c>
      <c r="K9" s="20">
        <v>18.5</v>
      </c>
      <c r="L9" s="20">
        <v>16.600000000000001</v>
      </c>
      <c r="M9" s="20">
        <v>0</v>
      </c>
      <c r="N9" s="20">
        <v>2</v>
      </c>
      <c r="O9" s="20">
        <v>0</v>
      </c>
      <c r="P9" s="20">
        <v>28.200000000000003</v>
      </c>
      <c r="Q9" s="20">
        <v>8.5</v>
      </c>
      <c r="R9" s="20">
        <v>8.6999999999999993</v>
      </c>
      <c r="S9" s="20">
        <v>2.0999999999999988</v>
      </c>
      <c r="T9" s="20">
        <v>18.3</v>
      </c>
      <c r="U9" s="20">
        <v>0</v>
      </c>
      <c r="V9" s="20">
        <v>0</v>
      </c>
      <c r="W9" s="20">
        <v>7.4999999999999991</v>
      </c>
      <c r="X9" s="20">
        <v>1.1102230246251565E-15</v>
      </c>
      <c r="Y9" s="20">
        <v>0</v>
      </c>
      <c r="Z9" s="20">
        <v>4.9999999999999991</v>
      </c>
      <c r="AA9" s="20">
        <v>0</v>
      </c>
      <c r="AB9" s="20">
        <v>0</v>
      </c>
      <c r="AC9" s="20">
        <v>4.9999999999999991</v>
      </c>
      <c r="AD9" s="20">
        <v>1.1102230246251565E-15</v>
      </c>
      <c r="AE9" s="20">
        <v>0</v>
      </c>
      <c r="AF9" s="20">
        <v>5.0000000000000009</v>
      </c>
      <c r="AG9" s="20">
        <v>0</v>
      </c>
      <c r="AH9" s="20">
        <v>0</v>
      </c>
      <c r="AI9" s="20">
        <v>4.8</v>
      </c>
      <c r="AJ9" s="20">
        <v>0.10000000000000109</v>
      </c>
      <c r="AK9" s="20">
        <v>0.10000000000000109</v>
      </c>
      <c r="AL9" s="20">
        <v>9.9999999999999312E-2</v>
      </c>
      <c r="AM9" s="20">
        <v>9.9999999999999312E-2</v>
      </c>
      <c r="AN9" s="20">
        <v>9.9999999999999312E-2</v>
      </c>
      <c r="AO9" s="20">
        <v>0.1000000000000002</v>
      </c>
      <c r="AP9" s="20">
        <v>9.9999999999999645E-2</v>
      </c>
      <c r="AQ9" s="20">
        <v>0.10000000000000109</v>
      </c>
      <c r="AR9" s="20">
        <v>0.10000000000000109</v>
      </c>
      <c r="AS9" s="20">
        <v>0</v>
      </c>
      <c r="AT9" s="20">
        <v>0</v>
      </c>
      <c r="AU9" s="20">
        <v>0</v>
      </c>
      <c r="AV9" s="20">
        <v>0</v>
      </c>
      <c r="AW9" s="20">
        <v>0</v>
      </c>
      <c r="AX9" s="20">
        <v>-5.5511151231257827E-16</v>
      </c>
      <c r="AY9" s="20">
        <v>0</v>
      </c>
      <c r="AZ9" s="20">
        <v>0</v>
      </c>
      <c r="BA9" s="20">
        <v>0</v>
      </c>
      <c r="BB9" s="20">
        <v>0</v>
      </c>
      <c r="BC9" s="20">
        <v>0</v>
      </c>
      <c r="BD9" s="20">
        <v>0</v>
      </c>
      <c r="BE9" s="20">
        <v>0</v>
      </c>
      <c r="BF9" s="20">
        <v>0</v>
      </c>
      <c r="BG9" s="20">
        <v>0</v>
      </c>
    </row>
    <row r="10" spans="1:104" x14ac:dyDescent="0.25">
      <c r="A10" s="10"/>
      <c r="B10" s="11">
        <f t="shared" si="11"/>
        <v>84.899999999999963</v>
      </c>
      <c r="C10" s="12" t="s">
        <v>12</v>
      </c>
      <c r="D10" s="3"/>
      <c r="E10" s="3"/>
      <c r="F10" s="18"/>
      <c r="G10" s="18"/>
      <c r="H10" s="20"/>
      <c r="I10" s="20">
        <v>10.7</v>
      </c>
      <c r="J10" s="20">
        <v>5.7</v>
      </c>
      <c r="K10" s="20">
        <v>5.7</v>
      </c>
      <c r="L10" s="20">
        <v>5.7</v>
      </c>
      <c r="M10" s="20">
        <v>5.7</v>
      </c>
      <c r="N10" s="20">
        <v>7</v>
      </c>
      <c r="O10" s="20">
        <v>0.7</v>
      </c>
      <c r="P10" s="20">
        <v>0.7</v>
      </c>
      <c r="Q10" s="20">
        <v>5.7</v>
      </c>
      <c r="R10" s="20">
        <v>0.7</v>
      </c>
      <c r="S10" s="20">
        <v>0.7</v>
      </c>
      <c r="T10" s="20">
        <v>0.7</v>
      </c>
      <c r="U10" s="20">
        <v>0.7</v>
      </c>
      <c r="V10" s="20">
        <v>0.7</v>
      </c>
      <c r="W10" s="20">
        <v>0.7</v>
      </c>
      <c r="X10" s="20">
        <v>0.7</v>
      </c>
      <c r="Y10" s="20">
        <v>0.7</v>
      </c>
      <c r="Z10" s="20">
        <v>5.7</v>
      </c>
      <c r="AA10" s="20">
        <v>0.7</v>
      </c>
      <c r="AB10" s="20">
        <v>0.7</v>
      </c>
      <c r="AC10" s="20">
        <v>0.7</v>
      </c>
      <c r="AD10" s="20">
        <v>0.7</v>
      </c>
      <c r="AE10" s="20">
        <v>0.7</v>
      </c>
      <c r="AF10" s="20">
        <v>0.6</v>
      </c>
      <c r="AG10" s="20">
        <v>0.6</v>
      </c>
      <c r="AH10" s="20">
        <v>5.6</v>
      </c>
      <c r="AI10" s="20">
        <v>0.6</v>
      </c>
      <c r="AJ10" s="20">
        <v>0.6</v>
      </c>
      <c r="AK10" s="20">
        <v>0.6</v>
      </c>
      <c r="AL10" s="20">
        <v>0.6</v>
      </c>
      <c r="AM10" s="20">
        <v>0.6</v>
      </c>
      <c r="AN10" s="20">
        <v>0.6</v>
      </c>
      <c r="AO10" s="20">
        <v>0.6</v>
      </c>
      <c r="AP10" s="20">
        <v>6.8</v>
      </c>
      <c r="AQ10" s="20">
        <v>0.6</v>
      </c>
      <c r="AR10" s="20">
        <v>0.6</v>
      </c>
      <c r="AS10" s="20">
        <v>0.6</v>
      </c>
      <c r="AT10" s="20">
        <v>0.6</v>
      </c>
      <c r="AU10" s="20">
        <v>0.6</v>
      </c>
      <c r="AV10" s="20">
        <v>0.6</v>
      </c>
      <c r="AW10" s="20">
        <v>0.6</v>
      </c>
      <c r="AX10" s="20">
        <v>0.4</v>
      </c>
      <c r="AY10" s="20">
        <v>0.1</v>
      </c>
      <c r="AZ10" s="20">
        <v>0</v>
      </c>
      <c r="BA10" s="20">
        <v>0</v>
      </c>
      <c r="BB10" s="20">
        <v>0</v>
      </c>
      <c r="BC10" s="20">
        <v>0</v>
      </c>
      <c r="BD10" s="20">
        <v>0</v>
      </c>
      <c r="BE10" s="20">
        <v>0</v>
      </c>
      <c r="BF10" s="20">
        <v>0</v>
      </c>
      <c r="BG10" s="20">
        <v>0</v>
      </c>
    </row>
    <row r="11" spans="1:104" x14ac:dyDescent="0.25">
      <c r="A11" s="37">
        <v>0.1</v>
      </c>
      <c r="B11" s="16">
        <f t="shared" si="11"/>
        <v>252.00999999999996</v>
      </c>
      <c r="C11" s="10" t="s">
        <v>5</v>
      </c>
      <c r="D11" s="3"/>
      <c r="E11" s="3"/>
      <c r="F11" s="18"/>
      <c r="G11" s="18"/>
      <c r="H11" s="18">
        <f t="shared" ref="H11:AX11" si="12">H7*(1+$A$11)</f>
        <v>1.9800000000000002</v>
      </c>
      <c r="I11" s="18">
        <f t="shared" si="12"/>
        <v>3.3916666666666671</v>
      </c>
      <c r="J11" s="18">
        <f t="shared" si="12"/>
        <v>5.041666666666667</v>
      </c>
      <c r="K11" s="18">
        <f t="shared" si="12"/>
        <v>5.041666666666667</v>
      </c>
      <c r="L11" s="18">
        <f t="shared" si="12"/>
        <v>5.041666666666667</v>
      </c>
      <c r="M11" s="18">
        <f t="shared" si="12"/>
        <v>5.041666666666667</v>
      </c>
      <c r="N11" s="18">
        <f t="shared" si="12"/>
        <v>5.041666666666667</v>
      </c>
      <c r="O11" s="18">
        <f t="shared" si="12"/>
        <v>5.041666666666667</v>
      </c>
      <c r="P11" s="18">
        <f t="shared" si="12"/>
        <v>5.041666666666667</v>
      </c>
      <c r="Q11" s="18">
        <f t="shared" si="12"/>
        <v>5.041666666666667</v>
      </c>
      <c r="R11" s="18">
        <f t="shared" si="12"/>
        <v>5.041666666666667</v>
      </c>
      <c r="S11" s="18">
        <f t="shared" si="12"/>
        <v>5.041666666666667</v>
      </c>
      <c r="T11" s="18">
        <f t="shared" si="12"/>
        <v>5.041666666666667</v>
      </c>
      <c r="U11" s="18">
        <f t="shared" si="12"/>
        <v>5.041666666666667</v>
      </c>
      <c r="V11" s="18">
        <f t="shared" si="12"/>
        <v>5.041666666666667</v>
      </c>
      <c r="W11" s="18">
        <f t="shared" si="12"/>
        <v>5.041666666666667</v>
      </c>
      <c r="X11" s="18">
        <f t="shared" si="12"/>
        <v>5.041666666666667</v>
      </c>
      <c r="Y11" s="18">
        <f t="shared" si="12"/>
        <v>5.041666666666667</v>
      </c>
      <c r="Z11" s="18">
        <f t="shared" si="12"/>
        <v>5.041666666666667</v>
      </c>
      <c r="AA11" s="18">
        <f t="shared" si="12"/>
        <v>5.041666666666667</v>
      </c>
      <c r="AB11" s="18">
        <f t="shared" si="12"/>
        <v>5.041666666666667</v>
      </c>
      <c r="AC11" s="18">
        <f t="shared" si="12"/>
        <v>5.041666666666667</v>
      </c>
      <c r="AD11" s="18">
        <f t="shared" si="12"/>
        <v>5.041666666666667</v>
      </c>
      <c r="AE11" s="18">
        <f t="shared" si="12"/>
        <v>5.041666666666667</v>
      </c>
      <c r="AF11" s="18">
        <f t="shared" si="12"/>
        <v>5.041666666666667</v>
      </c>
      <c r="AG11" s="18">
        <f t="shared" si="12"/>
        <v>5.041666666666667</v>
      </c>
      <c r="AH11" s="18">
        <f t="shared" si="12"/>
        <v>5.041666666666667</v>
      </c>
      <c r="AI11" s="18">
        <f t="shared" si="12"/>
        <v>5.041666666666667</v>
      </c>
      <c r="AJ11" s="18">
        <f t="shared" si="12"/>
        <v>5.041666666666667</v>
      </c>
      <c r="AK11" s="18">
        <f t="shared" si="12"/>
        <v>5.041666666666667</v>
      </c>
      <c r="AL11" s="18">
        <f t="shared" si="12"/>
        <v>5.041666666666667</v>
      </c>
      <c r="AM11" s="18">
        <f t="shared" si="12"/>
        <v>5.041666666666667</v>
      </c>
      <c r="AN11" s="18">
        <f t="shared" si="12"/>
        <v>5.041666666666667</v>
      </c>
      <c r="AO11" s="18">
        <f t="shared" si="12"/>
        <v>5.041666666666667</v>
      </c>
      <c r="AP11" s="18">
        <f t="shared" si="12"/>
        <v>5.041666666666667</v>
      </c>
      <c r="AQ11" s="18">
        <f t="shared" si="12"/>
        <v>5.041666666666667</v>
      </c>
      <c r="AR11" s="18">
        <f t="shared" si="12"/>
        <v>5.041666666666667</v>
      </c>
      <c r="AS11" s="18">
        <f t="shared" si="12"/>
        <v>5.041666666666667</v>
      </c>
      <c r="AT11" s="18">
        <f t="shared" si="12"/>
        <v>5.041666666666667</v>
      </c>
      <c r="AU11" s="18">
        <f t="shared" si="12"/>
        <v>5.041666666666667</v>
      </c>
      <c r="AV11" s="18">
        <f t="shared" si="12"/>
        <v>5.041666666666667</v>
      </c>
      <c r="AW11" s="18">
        <f t="shared" si="12"/>
        <v>5.041666666666667</v>
      </c>
      <c r="AX11" s="18">
        <f t="shared" si="12"/>
        <v>3.3916666666666671</v>
      </c>
      <c r="AY11" s="18">
        <f t="shared" ref="AY11:BG11" si="13">AY7*(1+$A$11)</f>
        <v>4.620000000000001</v>
      </c>
      <c r="AZ11" s="18">
        <f t="shared" si="13"/>
        <v>4.620000000000001</v>
      </c>
      <c r="BA11" s="18">
        <f t="shared" si="13"/>
        <v>4.620000000000001</v>
      </c>
      <c r="BB11" s="18">
        <f t="shared" si="13"/>
        <v>4.620000000000001</v>
      </c>
      <c r="BC11" s="18">
        <f t="shared" si="13"/>
        <v>4.620000000000001</v>
      </c>
      <c r="BD11" s="18">
        <f t="shared" si="13"/>
        <v>4.620000000000001</v>
      </c>
      <c r="BE11" s="18">
        <f t="shared" si="13"/>
        <v>4.620000000000001</v>
      </c>
      <c r="BF11" s="18">
        <f t="shared" si="13"/>
        <v>4.620000000000001</v>
      </c>
      <c r="BG11" s="18">
        <f t="shared" si="13"/>
        <v>4.620000000000001</v>
      </c>
    </row>
    <row r="12" spans="1:104" x14ac:dyDescent="0.25">
      <c r="A12" s="37">
        <v>0.1</v>
      </c>
      <c r="B12" s="16">
        <f t="shared" si="11"/>
        <v>188.15500000000006</v>
      </c>
      <c r="C12" s="10" t="s">
        <v>6</v>
      </c>
      <c r="D12" s="3"/>
      <c r="E12" s="3"/>
      <c r="F12" s="18"/>
      <c r="G12" s="18"/>
      <c r="H12" s="18"/>
      <c r="I12" s="18">
        <f t="shared" ref="I12:AX12" si="14">I8*(1+$A$12)</f>
        <v>5.5916666666666668</v>
      </c>
      <c r="J12" s="18">
        <f t="shared" si="14"/>
        <v>6.9666666666666668</v>
      </c>
      <c r="K12" s="18">
        <f t="shared" si="14"/>
        <v>0.18333333333333335</v>
      </c>
      <c r="L12" s="18">
        <f t="shared" si="14"/>
        <v>0.18333333333333335</v>
      </c>
      <c r="M12" s="18">
        <f t="shared" si="14"/>
        <v>3.8500000000000005</v>
      </c>
      <c r="N12" s="18">
        <f t="shared" si="14"/>
        <v>7.9750000000000005</v>
      </c>
      <c r="O12" s="18">
        <f t="shared" si="14"/>
        <v>3.1166666666666671</v>
      </c>
      <c r="P12" s="18">
        <f t="shared" si="14"/>
        <v>10.266666666666667</v>
      </c>
      <c r="Q12" s="18">
        <f t="shared" si="14"/>
        <v>10.358333333333334</v>
      </c>
      <c r="R12" s="18">
        <f t="shared" si="14"/>
        <v>0.18333333333333335</v>
      </c>
      <c r="S12" s="18">
        <f t="shared" si="14"/>
        <v>4.95</v>
      </c>
      <c r="T12" s="18">
        <f t="shared" si="14"/>
        <v>2.0166666666666666</v>
      </c>
      <c r="U12" s="18">
        <f t="shared" si="14"/>
        <v>0.18333333333333335</v>
      </c>
      <c r="V12" s="18">
        <f t="shared" si="14"/>
        <v>0.18333333333333335</v>
      </c>
      <c r="W12" s="18">
        <f t="shared" si="14"/>
        <v>3.8500000000000005</v>
      </c>
      <c r="X12" s="18">
        <f t="shared" si="14"/>
        <v>7.9750000000000005</v>
      </c>
      <c r="Y12" s="18">
        <f t="shared" si="14"/>
        <v>3.1166666666666671</v>
      </c>
      <c r="Z12" s="18">
        <f t="shared" si="14"/>
        <v>0.18333333333333335</v>
      </c>
      <c r="AA12" s="18">
        <f t="shared" si="14"/>
        <v>0.18333333333333335</v>
      </c>
      <c r="AB12" s="18">
        <f t="shared" si="14"/>
        <v>0.18333333333333335</v>
      </c>
      <c r="AC12" s="18">
        <f t="shared" si="14"/>
        <v>7.5166666666666666</v>
      </c>
      <c r="AD12" s="18">
        <f t="shared" si="14"/>
        <v>5.2250000000000005</v>
      </c>
      <c r="AE12" s="18">
        <f t="shared" si="14"/>
        <v>1.2833333333333334</v>
      </c>
      <c r="AF12" s="18">
        <f t="shared" si="14"/>
        <v>0.18333333333333335</v>
      </c>
      <c r="AG12" s="18">
        <f t="shared" si="14"/>
        <v>0.18333333333333335</v>
      </c>
      <c r="AH12" s="18">
        <f t="shared" si="14"/>
        <v>5.8666666666666671</v>
      </c>
      <c r="AI12" s="18">
        <f t="shared" si="14"/>
        <v>2.0166666666666666</v>
      </c>
      <c r="AJ12" s="18">
        <f t="shared" si="14"/>
        <v>3.8500000000000005</v>
      </c>
      <c r="AK12" s="18">
        <f t="shared" si="14"/>
        <v>3.3916666666666671</v>
      </c>
      <c r="AL12" s="18">
        <f t="shared" si="14"/>
        <v>1.2833333333333334</v>
      </c>
      <c r="AM12" s="18">
        <f t="shared" si="14"/>
        <v>13.933333333333334</v>
      </c>
      <c r="AN12" s="18">
        <f t="shared" si="14"/>
        <v>12.191666666666668</v>
      </c>
      <c r="AO12" s="18">
        <f t="shared" si="14"/>
        <v>0.18333333333333335</v>
      </c>
      <c r="AP12" s="18">
        <f t="shared" si="14"/>
        <v>0.18333333333333335</v>
      </c>
      <c r="AQ12" s="18">
        <f t="shared" si="14"/>
        <v>3.8500000000000005</v>
      </c>
      <c r="AR12" s="18">
        <f t="shared" si="14"/>
        <v>7.9750000000000005</v>
      </c>
      <c r="AS12" s="18">
        <f t="shared" si="14"/>
        <v>3.1166666666666671</v>
      </c>
      <c r="AT12" s="18">
        <f t="shared" si="14"/>
        <v>0.18333333333333335</v>
      </c>
      <c r="AU12" s="18">
        <f t="shared" si="14"/>
        <v>9.1666666666666674E-2</v>
      </c>
      <c r="AV12" s="18">
        <f t="shared" si="14"/>
        <v>3.666666666666667</v>
      </c>
      <c r="AW12" s="18">
        <f t="shared" si="14"/>
        <v>7.7000000000000011</v>
      </c>
      <c r="AX12" s="18">
        <f t="shared" si="14"/>
        <v>1.1000000000000001</v>
      </c>
      <c r="AY12" s="18">
        <f t="shared" ref="AY12:BG12" si="15">AY8*(1+$A$12)</f>
        <v>3.5200000000000005</v>
      </c>
      <c r="AZ12" s="18">
        <f t="shared" si="15"/>
        <v>3.5200000000000005</v>
      </c>
      <c r="BA12" s="18">
        <f t="shared" si="15"/>
        <v>3.5200000000000005</v>
      </c>
      <c r="BB12" s="18">
        <f t="shared" si="15"/>
        <v>3.5200000000000005</v>
      </c>
      <c r="BC12" s="18">
        <f t="shared" si="15"/>
        <v>3.5200000000000005</v>
      </c>
      <c r="BD12" s="18">
        <f t="shared" si="15"/>
        <v>3.5200000000000005</v>
      </c>
      <c r="BE12" s="18">
        <f t="shared" si="15"/>
        <v>3.5200000000000005</v>
      </c>
      <c r="BF12" s="18">
        <f t="shared" si="15"/>
        <v>3.5200000000000005</v>
      </c>
      <c r="BG12" s="18">
        <f t="shared" si="15"/>
        <v>3.5200000000000005</v>
      </c>
    </row>
    <row r="13" spans="1:104" x14ac:dyDescent="0.25">
      <c r="A13" s="37">
        <v>0.4</v>
      </c>
      <c r="B13" s="16">
        <f t="shared" si="11"/>
        <v>253.68</v>
      </c>
      <c r="C13" s="10" t="s">
        <v>7</v>
      </c>
      <c r="D13" s="3"/>
      <c r="E13" s="3"/>
      <c r="F13" s="18"/>
      <c r="G13" s="18"/>
      <c r="H13" s="18"/>
      <c r="I13" s="18">
        <f t="shared" ref="I13:AX13" si="16">I9*(1+$A$13)</f>
        <v>37.800000000000004</v>
      </c>
      <c r="J13" s="18">
        <f t="shared" si="16"/>
        <v>32.339999999999996</v>
      </c>
      <c r="K13" s="18">
        <f t="shared" si="16"/>
        <v>25.9</v>
      </c>
      <c r="L13" s="18">
        <f t="shared" si="16"/>
        <v>23.240000000000002</v>
      </c>
      <c r="M13" s="18">
        <f t="shared" si="16"/>
        <v>0</v>
      </c>
      <c r="N13" s="18">
        <f t="shared" si="16"/>
        <v>2.8</v>
      </c>
      <c r="O13" s="18">
        <f t="shared" si="16"/>
        <v>0</v>
      </c>
      <c r="P13" s="18">
        <f t="shared" si="16"/>
        <v>39.480000000000004</v>
      </c>
      <c r="Q13" s="18">
        <f t="shared" si="16"/>
        <v>11.899999999999999</v>
      </c>
      <c r="R13" s="18">
        <f t="shared" si="16"/>
        <v>12.179999999999998</v>
      </c>
      <c r="S13" s="18">
        <f t="shared" si="16"/>
        <v>2.9399999999999982</v>
      </c>
      <c r="T13" s="18">
        <f t="shared" si="16"/>
        <v>25.62</v>
      </c>
      <c r="U13" s="18">
        <f t="shared" si="16"/>
        <v>0</v>
      </c>
      <c r="V13" s="18">
        <f t="shared" si="16"/>
        <v>0</v>
      </c>
      <c r="W13" s="18">
        <f t="shared" si="16"/>
        <v>10.499999999999998</v>
      </c>
      <c r="X13" s="18">
        <f t="shared" si="16"/>
        <v>1.5543122344752192E-15</v>
      </c>
      <c r="Y13" s="18">
        <f t="shared" si="16"/>
        <v>0</v>
      </c>
      <c r="Z13" s="18">
        <f t="shared" si="16"/>
        <v>6.9999999999999982</v>
      </c>
      <c r="AA13" s="18">
        <f t="shared" si="16"/>
        <v>0</v>
      </c>
      <c r="AB13" s="18">
        <f t="shared" si="16"/>
        <v>0</v>
      </c>
      <c r="AC13" s="18">
        <f t="shared" si="16"/>
        <v>6.9999999999999982</v>
      </c>
      <c r="AD13" s="18">
        <f t="shared" si="16"/>
        <v>1.5543122344752192E-15</v>
      </c>
      <c r="AE13" s="18">
        <f t="shared" si="16"/>
        <v>0</v>
      </c>
      <c r="AF13" s="18">
        <f t="shared" si="16"/>
        <v>7.0000000000000009</v>
      </c>
      <c r="AG13" s="18">
        <f t="shared" si="16"/>
        <v>0</v>
      </c>
      <c r="AH13" s="18">
        <f t="shared" si="16"/>
        <v>0</v>
      </c>
      <c r="AI13" s="18">
        <f t="shared" si="16"/>
        <v>6.72</v>
      </c>
      <c r="AJ13" s="18">
        <f t="shared" si="16"/>
        <v>0.14000000000000151</v>
      </c>
      <c r="AK13" s="18">
        <f t="shared" si="16"/>
        <v>0.14000000000000151</v>
      </c>
      <c r="AL13" s="18">
        <f t="shared" si="16"/>
        <v>0.13999999999999901</v>
      </c>
      <c r="AM13" s="18">
        <f t="shared" si="16"/>
        <v>0.13999999999999901</v>
      </c>
      <c r="AN13" s="18">
        <f t="shared" si="16"/>
        <v>0.13999999999999901</v>
      </c>
      <c r="AO13" s="18">
        <f t="shared" si="16"/>
        <v>0.14000000000000026</v>
      </c>
      <c r="AP13" s="18">
        <f t="shared" si="16"/>
        <v>0.13999999999999949</v>
      </c>
      <c r="AQ13" s="18">
        <f t="shared" si="16"/>
        <v>0.14000000000000151</v>
      </c>
      <c r="AR13" s="18">
        <f t="shared" si="16"/>
        <v>0.14000000000000151</v>
      </c>
      <c r="AS13" s="18">
        <f t="shared" si="16"/>
        <v>0</v>
      </c>
      <c r="AT13" s="18">
        <f t="shared" si="16"/>
        <v>0</v>
      </c>
      <c r="AU13" s="18">
        <f t="shared" si="16"/>
        <v>0</v>
      </c>
      <c r="AV13" s="18">
        <f t="shared" si="16"/>
        <v>0</v>
      </c>
      <c r="AW13" s="18">
        <f t="shared" si="16"/>
        <v>0</v>
      </c>
      <c r="AX13" s="18">
        <f t="shared" si="16"/>
        <v>-7.7715611723760958E-16</v>
      </c>
      <c r="AY13" s="18">
        <f t="shared" ref="AY13:BG13" si="17">AY9*(1+$A$13)</f>
        <v>0</v>
      </c>
      <c r="AZ13" s="18">
        <f t="shared" si="17"/>
        <v>0</v>
      </c>
      <c r="BA13" s="18">
        <f t="shared" si="17"/>
        <v>0</v>
      </c>
      <c r="BB13" s="18">
        <f t="shared" si="17"/>
        <v>0</v>
      </c>
      <c r="BC13" s="18">
        <f t="shared" si="17"/>
        <v>0</v>
      </c>
      <c r="BD13" s="18">
        <f t="shared" si="17"/>
        <v>0</v>
      </c>
      <c r="BE13" s="18">
        <f t="shared" si="17"/>
        <v>0</v>
      </c>
      <c r="BF13" s="18">
        <f t="shared" si="17"/>
        <v>0</v>
      </c>
      <c r="BG13" s="18">
        <f t="shared" si="17"/>
        <v>0</v>
      </c>
    </row>
    <row r="14" spans="1:104" x14ac:dyDescent="0.25">
      <c r="A14" s="13"/>
      <c r="B14" s="16">
        <f t="shared" si="11"/>
        <v>84.899999999999963</v>
      </c>
      <c r="C14" s="10" t="s">
        <v>12</v>
      </c>
      <c r="D14" s="3"/>
      <c r="E14" s="3"/>
      <c r="F14" s="18"/>
      <c r="G14" s="18"/>
      <c r="H14" s="18"/>
      <c r="I14" s="18">
        <f>I10</f>
        <v>10.7</v>
      </c>
      <c r="J14" s="18">
        <f t="shared" ref="J14:AX14" si="18">J10</f>
        <v>5.7</v>
      </c>
      <c r="K14" s="18">
        <f t="shared" si="18"/>
        <v>5.7</v>
      </c>
      <c r="L14" s="18">
        <f t="shared" si="18"/>
        <v>5.7</v>
      </c>
      <c r="M14" s="18">
        <f t="shared" si="18"/>
        <v>5.7</v>
      </c>
      <c r="N14" s="18">
        <f t="shared" si="18"/>
        <v>7</v>
      </c>
      <c r="O14" s="18">
        <f t="shared" si="18"/>
        <v>0.7</v>
      </c>
      <c r="P14" s="18">
        <f t="shared" si="18"/>
        <v>0.7</v>
      </c>
      <c r="Q14" s="18">
        <f t="shared" si="18"/>
        <v>5.7</v>
      </c>
      <c r="R14" s="18">
        <f t="shared" si="18"/>
        <v>0.7</v>
      </c>
      <c r="S14" s="18">
        <f t="shared" si="18"/>
        <v>0.7</v>
      </c>
      <c r="T14" s="18">
        <f t="shared" si="18"/>
        <v>0.7</v>
      </c>
      <c r="U14" s="18">
        <f t="shared" si="18"/>
        <v>0.7</v>
      </c>
      <c r="V14" s="18">
        <f t="shared" si="18"/>
        <v>0.7</v>
      </c>
      <c r="W14" s="18">
        <f t="shared" si="18"/>
        <v>0.7</v>
      </c>
      <c r="X14" s="18">
        <f t="shared" si="18"/>
        <v>0.7</v>
      </c>
      <c r="Y14" s="18">
        <f t="shared" si="18"/>
        <v>0.7</v>
      </c>
      <c r="Z14" s="18">
        <f t="shared" si="18"/>
        <v>5.7</v>
      </c>
      <c r="AA14" s="18">
        <f t="shared" si="18"/>
        <v>0.7</v>
      </c>
      <c r="AB14" s="18">
        <f t="shared" si="18"/>
        <v>0.7</v>
      </c>
      <c r="AC14" s="18">
        <f t="shared" si="18"/>
        <v>0.7</v>
      </c>
      <c r="AD14" s="18">
        <f t="shared" si="18"/>
        <v>0.7</v>
      </c>
      <c r="AE14" s="18">
        <f t="shared" si="18"/>
        <v>0.7</v>
      </c>
      <c r="AF14" s="18">
        <f t="shared" si="18"/>
        <v>0.6</v>
      </c>
      <c r="AG14" s="18">
        <f t="shared" si="18"/>
        <v>0.6</v>
      </c>
      <c r="AH14" s="18">
        <f t="shared" si="18"/>
        <v>5.6</v>
      </c>
      <c r="AI14" s="18">
        <f t="shared" si="18"/>
        <v>0.6</v>
      </c>
      <c r="AJ14" s="18">
        <f t="shared" si="18"/>
        <v>0.6</v>
      </c>
      <c r="AK14" s="18">
        <f t="shared" si="18"/>
        <v>0.6</v>
      </c>
      <c r="AL14" s="18">
        <f t="shared" si="18"/>
        <v>0.6</v>
      </c>
      <c r="AM14" s="18">
        <f t="shared" si="18"/>
        <v>0.6</v>
      </c>
      <c r="AN14" s="18">
        <f t="shared" si="18"/>
        <v>0.6</v>
      </c>
      <c r="AO14" s="18">
        <f t="shared" si="18"/>
        <v>0.6</v>
      </c>
      <c r="AP14" s="18">
        <f t="shared" si="18"/>
        <v>6.8</v>
      </c>
      <c r="AQ14" s="18">
        <f t="shared" si="18"/>
        <v>0.6</v>
      </c>
      <c r="AR14" s="18">
        <f t="shared" si="18"/>
        <v>0.6</v>
      </c>
      <c r="AS14" s="18">
        <f t="shared" si="18"/>
        <v>0.6</v>
      </c>
      <c r="AT14" s="18">
        <f t="shared" si="18"/>
        <v>0.6</v>
      </c>
      <c r="AU14" s="18">
        <f t="shared" si="18"/>
        <v>0.6</v>
      </c>
      <c r="AV14" s="18">
        <f t="shared" si="18"/>
        <v>0.6</v>
      </c>
      <c r="AW14" s="18">
        <f t="shared" si="18"/>
        <v>0.6</v>
      </c>
      <c r="AX14" s="18">
        <f t="shared" si="18"/>
        <v>0.4</v>
      </c>
      <c r="AY14" s="18">
        <f t="shared" ref="AY14:BG14" si="19">AY10</f>
        <v>0.1</v>
      </c>
      <c r="AZ14" s="18">
        <f t="shared" si="19"/>
        <v>0</v>
      </c>
      <c r="BA14" s="18">
        <f t="shared" si="19"/>
        <v>0</v>
      </c>
      <c r="BB14" s="18">
        <f t="shared" si="19"/>
        <v>0</v>
      </c>
      <c r="BC14" s="18">
        <f t="shared" si="19"/>
        <v>0</v>
      </c>
      <c r="BD14" s="18">
        <f t="shared" si="19"/>
        <v>0</v>
      </c>
      <c r="BE14" s="18">
        <f t="shared" si="19"/>
        <v>0</v>
      </c>
      <c r="BF14" s="18">
        <f t="shared" si="19"/>
        <v>0</v>
      </c>
      <c r="BG14" s="18">
        <f t="shared" si="19"/>
        <v>0</v>
      </c>
    </row>
    <row r="15" spans="1:104" s="1" customFormat="1" x14ac:dyDescent="0.25">
      <c r="A15" s="15"/>
      <c r="B15" s="14">
        <f t="shared" si="11"/>
        <v>778.745</v>
      </c>
      <c r="C15" s="15" t="s">
        <v>8</v>
      </c>
      <c r="D15" s="6"/>
      <c r="E15" s="8"/>
      <c r="F15" s="19"/>
      <c r="G15" s="19"/>
      <c r="H15" s="19">
        <f>SUM(H11:H14)</f>
        <v>1.9800000000000002</v>
      </c>
      <c r="I15" s="19">
        <f t="shared" ref="I15:BG15" si="20">SUM(I11:I14)</f>
        <v>57.483333333333334</v>
      </c>
      <c r="J15" s="19">
        <f t="shared" si="20"/>
        <v>50.048333333333332</v>
      </c>
      <c r="K15" s="19">
        <f t="shared" si="20"/>
        <v>36.825000000000003</v>
      </c>
      <c r="L15" s="19">
        <f t="shared" si="20"/>
        <v>34.165000000000006</v>
      </c>
      <c r="M15" s="19">
        <f t="shared" si="20"/>
        <v>14.591666666666669</v>
      </c>
      <c r="N15" s="19">
        <f t="shared" si="20"/>
        <v>22.816666666666666</v>
      </c>
      <c r="O15" s="19">
        <f t="shared" si="20"/>
        <v>8.8583333333333343</v>
      </c>
      <c r="P15" s="19">
        <f t="shared" si="20"/>
        <v>55.488333333333344</v>
      </c>
      <c r="Q15" s="19">
        <f t="shared" si="20"/>
        <v>33</v>
      </c>
      <c r="R15" s="19">
        <f t="shared" si="20"/>
        <v>18.104999999999997</v>
      </c>
      <c r="S15" s="19">
        <f t="shared" si="20"/>
        <v>13.631666666666664</v>
      </c>
      <c r="T15" s="19">
        <f t="shared" si="20"/>
        <v>33.378333333333337</v>
      </c>
      <c r="U15" s="19">
        <f t="shared" si="20"/>
        <v>5.9250000000000007</v>
      </c>
      <c r="V15" s="19">
        <f t="shared" si="20"/>
        <v>5.9250000000000007</v>
      </c>
      <c r="W15" s="19">
        <f t="shared" si="20"/>
        <v>20.091666666666665</v>
      </c>
      <c r="X15" s="19">
        <f t="shared" si="20"/>
        <v>13.716666666666669</v>
      </c>
      <c r="Y15" s="19">
        <f t="shared" si="20"/>
        <v>8.8583333333333343</v>
      </c>
      <c r="Z15" s="19">
        <f t="shared" si="20"/>
        <v>17.924999999999997</v>
      </c>
      <c r="AA15" s="19">
        <f t="shared" si="20"/>
        <v>5.9250000000000007</v>
      </c>
      <c r="AB15" s="19">
        <f t="shared" si="20"/>
        <v>5.9250000000000007</v>
      </c>
      <c r="AC15" s="19">
        <f t="shared" si="20"/>
        <v>20.258333333333329</v>
      </c>
      <c r="AD15" s="19">
        <f t="shared" si="20"/>
        <v>10.966666666666669</v>
      </c>
      <c r="AE15" s="19">
        <f t="shared" si="20"/>
        <v>7.0250000000000004</v>
      </c>
      <c r="AF15" s="19">
        <f t="shared" si="20"/>
        <v>12.825000000000001</v>
      </c>
      <c r="AG15" s="19">
        <f t="shared" si="20"/>
        <v>5.8250000000000002</v>
      </c>
      <c r="AH15" s="19">
        <f t="shared" si="20"/>
        <v>16.508333333333333</v>
      </c>
      <c r="AI15" s="19">
        <f t="shared" si="20"/>
        <v>14.378333333333332</v>
      </c>
      <c r="AJ15" s="19">
        <f t="shared" si="20"/>
        <v>9.6316666666666695</v>
      </c>
      <c r="AK15" s="19">
        <f t="shared" si="20"/>
        <v>9.1733333333333356</v>
      </c>
      <c r="AL15" s="19">
        <f t="shared" si="20"/>
        <v>7.0649999999999986</v>
      </c>
      <c r="AM15" s="19">
        <f t="shared" si="20"/>
        <v>19.715000000000003</v>
      </c>
      <c r="AN15" s="19">
        <f t="shared" si="20"/>
        <v>17.973333333333336</v>
      </c>
      <c r="AO15" s="19">
        <f t="shared" si="20"/>
        <v>5.9650000000000007</v>
      </c>
      <c r="AP15" s="19">
        <f t="shared" si="20"/>
        <v>12.164999999999999</v>
      </c>
      <c r="AQ15" s="19">
        <f t="shared" si="20"/>
        <v>9.6316666666666695</v>
      </c>
      <c r="AR15" s="19">
        <f t="shared" si="20"/>
        <v>13.756666666666669</v>
      </c>
      <c r="AS15" s="19">
        <f t="shared" si="20"/>
        <v>8.7583333333333346</v>
      </c>
      <c r="AT15" s="19">
        <f t="shared" si="20"/>
        <v>5.8250000000000002</v>
      </c>
      <c r="AU15" s="19">
        <f t="shared" si="20"/>
        <v>5.7333333333333334</v>
      </c>
      <c r="AV15" s="19">
        <f t="shared" si="20"/>
        <v>9.3083333333333336</v>
      </c>
      <c r="AW15" s="19">
        <f t="shared" si="20"/>
        <v>13.341666666666667</v>
      </c>
      <c r="AX15" s="19">
        <f t="shared" si="20"/>
        <v>4.8916666666666666</v>
      </c>
      <c r="AY15" s="19">
        <f t="shared" si="20"/>
        <v>8.24</v>
      </c>
      <c r="AZ15" s="19">
        <f t="shared" si="20"/>
        <v>8.14</v>
      </c>
      <c r="BA15" s="19">
        <f t="shared" si="20"/>
        <v>8.14</v>
      </c>
      <c r="BB15" s="19">
        <f t="shared" si="20"/>
        <v>8.14</v>
      </c>
      <c r="BC15" s="19">
        <f t="shared" si="20"/>
        <v>8.14</v>
      </c>
      <c r="BD15" s="19">
        <f t="shared" si="20"/>
        <v>8.14</v>
      </c>
      <c r="BE15" s="19">
        <f t="shared" si="20"/>
        <v>8.14</v>
      </c>
      <c r="BF15" s="19">
        <f t="shared" si="20"/>
        <v>8.14</v>
      </c>
      <c r="BG15" s="19">
        <f t="shared" si="20"/>
        <v>8.14</v>
      </c>
    </row>
    <row r="16" spans="1:104" x14ac:dyDescent="0.25">
      <c r="A16" s="10"/>
      <c r="B16" s="16">
        <f t="shared" si="11"/>
        <v>61.500000000000014</v>
      </c>
      <c r="C16" s="10" t="s">
        <v>9</v>
      </c>
      <c r="D16" s="3"/>
      <c r="E16" s="7"/>
      <c r="F16" s="18">
        <v>1</v>
      </c>
      <c r="G16" s="18">
        <v>1</v>
      </c>
      <c r="H16" s="18">
        <v>1.2</v>
      </c>
      <c r="I16" s="18">
        <v>3.7</v>
      </c>
      <c r="J16" s="18">
        <v>3.6</v>
      </c>
      <c r="K16" s="18">
        <v>2.4</v>
      </c>
      <c r="L16" s="18">
        <v>2.2000000000000002</v>
      </c>
      <c r="M16" s="18">
        <v>1</v>
      </c>
      <c r="N16" s="18">
        <v>1.6</v>
      </c>
      <c r="O16" s="18">
        <v>0.9</v>
      </c>
      <c r="P16" s="18">
        <v>4.5</v>
      </c>
      <c r="Q16" s="18">
        <v>2.5</v>
      </c>
      <c r="R16" s="18">
        <v>1.4</v>
      </c>
      <c r="S16" s="18">
        <v>1.3</v>
      </c>
      <c r="T16" s="18">
        <v>2.6</v>
      </c>
      <c r="U16" s="18">
        <v>0.6</v>
      </c>
      <c r="V16" s="18">
        <v>0.6</v>
      </c>
      <c r="W16" s="18">
        <v>1.7</v>
      </c>
      <c r="X16" s="18">
        <v>1.4</v>
      </c>
      <c r="Y16" s="18">
        <v>0.9</v>
      </c>
      <c r="Z16" s="18">
        <v>1.1000000000000001</v>
      </c>
      <c r="AA16" s="18">
        <v>0.6</v>
      </c>
      <c r="AB16" s="18">
        <v>0.6</v>
      </c>
      <c r="AC16" s="18">
        <v>1.9</v>
      </c>
      <c r="AD16" s="18">
        <v>1.1000000000000001</v>
      </c>
      <c r="AE16" s="18">
        <v>0.7</v>
      </c>
      <c r="AF16" s="18">
        <v>1.1000000000000001</v>
      </c>
      <c r="AG16" s="18">
        <v>0.6</v>
      </c>
      <c r="AH16" s="18">
        <v>1.2</v>
      </c>
      <c r="AI16" s="18">
        <v>1.3</v>
      </c>
      <c r="AJ16" s="18">
        <v>1</v>
      </c>
      <c r="AK16" s="18">
        <v>0.9</v>
      </c>
      <c r="AL16" s="18">
        <v>0.7</v>
      </c>
      <c r="AM16" s="18">
        <v>2.1</v>
      </c>
      <c r="AN16" s="18">
        <v>1.9</v>
      </c>
      <c r="AO16" s="18">
        <v>0.6</v>
      </c>
      <c r="AP16" s="18">
        <v>0.6</v>
      </c>
      <c r="AQ16" s="18">
        <v>1</v>
      </c>
      <c r="AR16" s="18">
        <v>1.4</v>
      </c>
      <c r="AS16" s="18">
        <v>0.9</v>
      </c>
      <c r="AT16" s="18">
        <v>0.6</v>
      </c>
      <c r="AU16" s="18">
        <v>0.6</v>
      </c>
      <c r="AV16" s="18">
        <v>1</v>
      </c>
      <c r="AW16" s="18">
        <v>1.4</v>
      </c>
      <c r="AX16" s="18">
        <v>0.5</v>
      </c>
      <c r="AY16" s="18">
        <v>0</v>
      </c>
      <c r="AZ16" s="18">
        <v>0</v>
      </c>
      <c r="BA16" s="18">
        <v>0</v>
      </c>
      <c r="BB16" s="18">
        <v>0</v>
      </c>
      <c r="BC16" s="18">
        <v>0</v>
      </c>
      <c r="BD16" s="18">
        <v>0</v>
      </c>
      <c r="BE16" s="18">
        <v>0</v>
      </c>
      <c r="BF16" s="18">
        <v>0</v>
      </c>
      <c r="BG16" s="18">
        <v>0</v>
      </c>
    </row>
    <row r="17" spans="1:104" x14ac:dyDescent="0.25">
      <c r="A17" s="13"/>
      <c r="B17" s="16">
        <f t="shared" si="11"/>
        <v>87.399999999999991</v>
      </c>
      <c r="C17" s="10" t="s">
        <v>10</v>
      </c>
      <c r="D17" s="3"/>
      <c r="E17" s="7"/>
      <c r="F17" s="18"/>
      <c r="G17" s="18"/>
      <c r="H17" s="18">
        <v>0.3</v>
      </c>
      <c r="I17" s="18">
        <v>5.5</v>
      </c>
      <c r="J17" s="18">
        <v>5.4</v>
      </c>
      <c r="K17" s="18">
        <v>3.6</v>
      </c>
      <c r="L17" s="18">
        <v>3.4</v>
      </c>
      <c r="M17" s="18">
        <v>1.5</v>
      </c>
      <c r="N17" s="18">
        <v>2.4</v>
      </c>
      <c r="O17" s="18">
        <v>1.3</v>
      </c>
      <c r="P17" s="18">
        <v>6.7</v>
      </c>
      <c r="Q17" s="18">
        <v>3.8</v>
      </c>
      <c r="R17" s="18">
        <v>2.2000000000000002</v>
      </c>
      <c r="S17" s="18">
        <v>2</v>
      </c>
      <c r="T17" s="18">
        <v>3.9</v>
      </c>
      <c r="U17" s="18">
        <v>0.9</v>
      </c>
      <c r="V17" s="18">
        <v>0.9</v>
      </c>
      <c r="W17" s="18">
        <v>2.6</v>
      </c>
      <c r="X17" s="18">
        <v>2.1</v>
      </c>
      <c r="Y17" s="18">
        <v>1.3</v>
      </c>
      <c r="Z17" s="18">
        <v>1.6</v>
      </c>
      <c r="AA17" s="18">
        <v>0.9</v>
      </c>
      <c r="AB17" s="18">
        <v>0.9</v>
      </c>
      <c r="AC17" s="18">
        <v>2.8</v>
      </c>
      <c r="AD17" s="18">
        <v>1.7</v>
      </c>
      <c r="AE17" s="18">
        <v>1</v>
      </c>
      <c r="AF17" s="18">
        <v>1.6</v>
      </c>
      <c r="AG17" s="18">
        <v>0.9</v>
      </c>
      <c r="AH17" s="18">
        <v>1.8</v>
      </c>
      <c r="AI17" s="18">
        <v>1.9</v>
      </c>
      <c r="AJ17" s="18">
        <v>1.5</v>
      </c>
      <c r="AK17" s="18">
        <v>1.4</v>
      </c>
      <c r="AL17" s="18">
        <v>1.1000000000000001</v>
      </c>
      <c r="AM17" s="18">
        <v>3.1</v>
      </c>
      <c r="AN17" s="18">
        <v>2.8</v>
      </c>
      <c r="AO17" s="18">
        <v>0.9</v>
      </c>
      <c r="AP17" s="18">
        <v>0.9</v>
      </c>
      <c r="AQ17" s="18">
        <v>1.5</v>
      </c>
      <c r="AR17" s="18">
        <v>2.1</v>
      </c>
      <c r="AS17" s="18">
        <v>1.3</v>
      </c>
      <c r="AT17" s="18">
        <v>0.9</v>
      </c>
      <c r="AU17" s="18">
        <v>0.8</v>
      </c>
      <c r="AV17" s="18">
        <v>1.4</v>
      </c>
      <c r="AW17" s="18">
        <v>2.1</v>
      </c>
      <c r="AX17" s="18">
        <v>0.7</v>
      </c>
      <c r="AY17" s="18">
        <v>0</v>
      </c>
      <c r="AZ17" s="18">
        <v>0</v>
      </c>
      <c r="BA17" s="18">
        <v>0</v>
      </c>
      <c r="BB17" s="18">
        <v>0</v>
      </c>
      <c r="BC17" s="18">
        <v>0</v>
      </c>
      <c r="BD17" s="18">
        <v>0</v>
      </c>
      <c r="BE17" s="18">
        <v>0</v>
      </c>
      <c r="BF17" s="18">
        <v>0</v>
      </c>
      <c r="BG17" s="18">
        <v>0</v>
      </c>
    </row>
    <row r="18" spans="1:104" s="1" customFormat="1" x14ac:dyDescent="0.25">
      <c r="A18" s="12" t="s">
        <v>36</v>
      </c>
      <c r="B18" s="14">
        <f t="shared" si="11"/>
        <v>927.64499999999998</v>
      </c>
      <c r="C18" s="15" t="s">
        <v>11</v>
      </c>
      <c r="D18" s="6"/>
      <c r="E18" s="8"/>
      <c r="F18" s="19">
        <f>SUM(F15:F17)</f>
        <v>1</v>
      </c>
      <c r="G18" s="19">
        <f t="shared" ref="G18:BG18" si="21">SUM(G15:G17)</f>
        <v>1</v>
      </c>
      <c r="H18" s="19">
        <f t="shared" si="21"/>
        <v>3.48</v>
      </c>
      <c r="I18" s="19">
        <f t="shared" si="21"/>
        <v>66.683333333333337</v>
      </c>
      <c r="J18" s="19">
        <f t="shared" si="21"/>
        <v>59.048333333333332</v>
      </c>
      <c r="K18" s="19">
        <f t="shared" si="21"/>
        <v>42.825000000000003</v>
      </c>
      <c r="L18" s="19">
        <f t="shared" si="21"/>
        <v>39.765000000000008</v>
      </c>
      <c r="M18" s="19">
        <f t="shared" si="21"/>
        <v>17.091666666666669</v>
      </c>
      <c r="N18" s="19">
        <f t="shared" si="21"/>
        <v>26.816666666666666</v>
      </c>
      <c r="O18" s="19">
        <f t="shared" si="21"/>
        <v>11.058333333333335</v>
      </c>
      <c r="P18" s="19">
        <f t="shared" si="21"/>
        <v>66.688333333333347</v>
      </c>
      <c r="Q18" s="19">
        <f t="shared" si="21"/>
        <v>39.299999999999997</v>
      </c>
      <c r="R18" s="19">
        <f t="shared" si="21"/>
        <v>21.704999999999995</v>
      </c>
      <c r="S18" s="19">
        <f t="shared" si="21"/>
        <v>16.931666666666665</v>
      </c>
      <c r="T18" s="19">
        <f t="shared" si="21"/>
        <v>39.878333333333337</v>
      </c>
      <c r="U18" s="19">
        <f t="shared" si="21"/>
        <v>7.4250000000000007</v>
      </c>
      <c r="V18" s="19">
        <f t="shared" si="21"/>
        <v>7.4250000000000007</v>
      </c>
      <c r="W18" s="19">
        <f t="shared" si="21"/>
        <v>24.391666666666666</v>
      </c>
      <c r="X18" s="19">
        <f t="shared" si="21"/>
        <v>17.216666666666669</v>
      </c>
      <c r="Y18" s="19">
        <f t="shared" si="21"/>
        <v>11.058333333333335</v>
      </c>
      <c r="Z18" s="19">
        <f t="shared" si="21"/>
        <v>20.625</v>
      </c>
      <c r="AA18" s="19">
        <f t="shared" si="21"/>
        <v>7.4250000000000007</v>
      </c>
      <c r="AB18" s="19">
        <f t="shared" si="21"/>
        <v>7.4250000000000007</v>
      </c>
      <c r="AC18" s="19">
        <f t="shared" si="21"/>
        <v>24.958333333333329</v>
      </c>
      <c r="AD18" s="19">
        <f t="shared" si="21"/>
        <v>13.766666666666667</v>
      </c>
      <c r="AE18" s="19">
        <f t="shared" si="21"/>
        <v>8.7250000000000014</v>
      </c>
      <c r="AF18" s="19">
        <f t="shared" si="21"/>
        <v>15.525</v>
      </c>
      <c r="AG18" s="19">
        <f t="shared" si="21"/>
        <v>7.3250000000000002</v>
      </c>
      <c r="AH18" s="19">
        <f t="shared" si="21"/>
        <v>19.508333333333333</v>
      </c>
      <c r="AI18" s="19">
        <f t="shared" si="21"/>
        <v>17.578333333333333</v>
      </c>
      <c r="AJ18" s="19">
        <f t="shared" si="21"/>
        <v>12.131666666666669</v>
      </c>
      <c r="AK18" s="19">
        <f t="shared" si="21"/>
        <v>11.473333333333336</v>
      </c>
      <c r="AL18" s="19">
        <f t="shared" si="21"/>
        <v>8.8649999999999984</v>
      </c>
      <c r="AM18" s="19">
        <f t="shared" si="21"/>
        <v>24.915000000000006</v>
      </c>
      <c r="AN18" s="19">
        <f t="shared" si="21"/>
        <v>22.673333333333336</v>
      </c>
      <c r="AO18" s="19">
        <f t="shared" si="21"/>
        <v>7.4650000000000007</v>
      </c>
      <c r="AP18" s="19">
        <f t="shared" si="21"/>
        <v>13.664999999999999</v>
      </c>
      <c r="AQ18" s="19">
        <f t="shared" si="21"/>
        <v>12.131666666666669</v>
      </c>
      <c r="AR18" s="19">
        <f t="shared" si="21"/>
        <v>17.256666666666671</v>
      </c>
      <c r="AS18" s="19">
        <f t="shared" si="21"/>
        <v>10.958333333333336</v>
      </c>
      <c r="AT18" s="19">
        <f t="shared" si="21"/>
        <v>7.3250000000000002</v>
      </c>
      <c r="AU18" s="19">
        <f t="shared" si="21"/>
        <v>7.1333333333333329</v>
      </c>
      <c r="AV18" s="19">
        <f t="shared" si="21"/>
        <v>11.708333333333334</v>
      </c>
      <c r="AW18" s="19">
        <f t="shared" si="21"/>
        <v>16.841666666666669</v>
      </c>
      <c r="AX18" s="19">
        <f t="shared" si="21"/>
        <v>6.0916666666666668</v>
      </c>
      <c r="AY18" s="19">
        <f t="shared" si="21"/>
        <v>8.24</v>
      </c>
      <c r="AZ18" s="19">
        <f t="shared" si="21"/>
        <v>8.14</v>
      </c>
      <c r="BA18" s="19">
        <f t="shared" si="21"/>
        <v>8.14</v>
      </c>
      <c r="BB18" s="19">
        <f t="shared" si="21"/>
        <v>8.14</v>
      </c>
      <c r="BC18" s="19">
        <f t="shared" si="21"/>
        <v>8.14</v>
      </c>
      <c r="BD18" s="19">
        <f t="shared" si="21"/>
        <v>8.14</v>
      </c>
      <c r="BE18" s="19">
        <f t="shared" si="21"/>
        <v>8.14</v>
      </c>
      <c r="BF18" s="19">
        <f t="shared" si="21"/>
        <v>8.14</v>
      </c>
      <c r="BG18" s="19">
        <f t="shared" si="21"/>
        <v>8.14</v>
      </c>
    </row>
    <row r="19" spans="1:104" ht="5.0999999999999996" customHeight="1" x14ac:dyDescent="0.25">
      <c r="A19" s="10"/>
      <c r="B19" s="16"/>
      <c r="C19" s="10"/>
      <c r="D19" s="3"/>
      <c r="E19" s="7"/>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row>
    <row r="20" spans="1:104" s="1" customFormat="1" x14ac:dyDescent="0.25">
      <c r="A20" s="38" t="s">
        <v>25</v>
      </c>
      <c r="B20" s="14">
        <f>SUM(D20:BG20)</f>
        <v>545.10500000000002</v>
      </c>
      <c r="C20" s="15" t="s">
        <v>14</v>
      </c>
      <c r="D20" s="6"/>
      <c r="E20" s="8"/>
      <c r="F20" s="19">
        <f t="shared" ref="F20:AK20" si="22">F5-F18</f>
        <v>-1</v>
      </c>
      <c r="G20" s="19">
        <f t="shared" si="22"/>
        <v>-1</v>
      </c>
      <c r="H20" s="19">
        <f t="shared" si="22"/>
        <v>-3.48</v>
      </c>
      <c r="I20" s="19">
        <f t="shared" si="22"/>
        <v>-57.266666666666673</v>
      </c>
      <c r="J20" s="19">
        <f t="shared" si="22"/>
        <v>-38.298333333333332</v>
      </c>
      <c r="K20" s="19">
        <f t="shared" si="22"/>
        <v>-14.575000000000003</v>
      </c>
      <c r="L20" s="19">
        <f t="shared" si="22"/>
        <v>-11.515000000000008</v>
      </c>
      <c r="M20" s="19">
        <f t="shared" si="22"/>
        <v>11.158333333333331</v>
      </c>
      <c r="N20" s="19">
        <f t="shared" si="22"/>
        <v>9.1833333333333336</v>
      </c>
      <c r="O20" s="19">
        <f t="shared" si="22"/>
        <v>17.191666666666663</v>
      </c>
      <c r="P20" s="19">
        <f t="shared" si="22"/>
        <v>-38.438333333333347</v>
      </c>
      <c r="Q20" s="19">
        <f t="shared" si="22"/>
        <v>-11.049999999999997</v>
      </c>
      <c r="R20" s="19">
        <f t="shared" si="22"/>
        <v>10.46166666666667</v>
      </c>
      <c r="S20" s="19">
        <f t="shared" si="22"/>
        <v>11.318333333333335</v>
      </c>
      <c r="T20" s="19">
        <f t="shared" si="22"/>
        <v>-11.628333333333337</v>
      </c>
      <c r="U20" s="19">
        <f t="shared" si="22"/>
        <v>20.824999999999999</v>
      </c>
      <c r="V20" s="19">
        <f t="shared" si="22"/>
        <v>24.741666666666664</v>
      </c>
      <c r="W20" s="19">
        <f t="shared" si="22"/>
        <v>3.8583333333333343</v>
      </c>
      <c r="X20" s="19">
        <f t="shared" si="22"/>
        <v>11.033333333333331</v>
      </c>
      <c r="Y20" s="19">
        <f t="shared" si="22"/>
        <v>17.191666666666663</v>
      </c>
      <c r="Z20" s="19">
        <f t="shared" si="22"/>
        <v>15.375</v>
      </c>
      <c r="AA20" s="19">
        <f t="shared" si="22"/>
        <v>20.824999999999999</v>
      </c>
      <c r="AB20" s="19">
        <f t="shared" si="22"/>
        <v>20.824999999999999</v>
      </c>
      <c r="AC20" s="19">
        <f t="shared" si="22"/>
        <v>3.2916666666666714</v>
      </c>
      <c r="AD20" s="19">
        <f t="shared" si="22"/>
        <v>18.399999999999999</v>
      </c>
      <c r="AE20" s="19">
        <f t="shared" si="22"/>
        <v>19.524999999999999</v>
      </c>
      <c r="AF20" s="19">
        <f t="shared" si="22"/>
        <v>12.725</v>
      </c>
      <c r="AG20" s="19">
        <f t="shared" si="22"/>
        <v>20.925000000000001</v>
      </c>
      <c r="AH20" s="19">
        <f t="shared" si="22"/>
        <v>12.658333333333331</v>
      </c>
      <c r="AI20" s="19">
        <f t="shared" si="22"/>
        <v>10.671666666666667</v>
      </c>
      <c r="AJ20" s="19">
        <f t="shared" si="22"/>
        <v>16.118333333333332</v>
      </c>
      <c r="AK20" s="19">
        <f t="shared" si="22"/>
        <v>16.776666666666664</v>
      </c>
      <c r="AL20" s="19">
        <f t="shared" ref="AL20:BG20" si="23">AL5-AL18</f>
        <v>27.135000000000002</v>
      </c>
      <c r="AM20" s="19">
        <f t="shared" si="23"/>
        <v>3.3349999999999937</v>
      </c>
      <c r="AN20" s="19">
        <f t="shared" si="23"/>
        <v>5.5766666666666644</v>
      </c>
      <c r="AO20" s="19">
        <f t="shared" si="23"/>
        <v>20.785</v>
      </c>
      <c r="AP20" s="19">
        <f t="shared" si="23"/>
        <v>16.501666666666669</v>
      </c>
      <c r="AQ20" s="19">
        <f t="shared" si="23"/>
        <v>16.118333333333332</v>
      </c>
      <c r="AR20" s="19">
        <f t="shared" si="23"/>
        <v>10.993333333333329</v>
      </c>
      <c r="AS20" s="19">
        <f t="shared" si="23"/>
        <v>17.374999999999996</v>
      </c>
      <c r="AT20" s="19">
        <f t="shared" si="23"/>
        <v>28.758333333333336</v>
      </c>
      <c r="AU20" s="19">
        <f t="shared" si="23"/>
        <v>21.2</v>
      </c>
      <c r="AV20" s="19">
        <f t="shared" si="23"/>
        <v>16.625</v>
      </c>
      <c r="AW20" s="19">
        <f t="shared" si="23"/>
        <v>11.491666666666664</v>
      </c>
      <c r="AX20" s="19">
        <f t="shared" si="23"/>
        <v>26.991666666666667</v>
      </c>
      <c r="AY20" s="19">
        <f t="shared" si="23"/>
        <v>10.51</v>
      </c>
      <c r="AZ20" s="19">
        <f t="shared" si="23"/>
        <v>21.86</v>
      </c>
      <c r="BA20" s="19">
        <f t="shared" si="23"/>
        <v>21.86</v>
      </c>
      <c r="BB20" s="19">
        <f t="shared" si="23"/>
        <v>21.86</v>
      </c>
      <c r="BC20" s="19">
        <f t="shared" si="23"/>
        <v>21.86</v>
      </c>
      <c r="BD20" s="19">
        <f t="shared" si="23"/>
        <v>21.86</v>
      </c>
      <c r="BE20" s="19">
        <f t="shared" si="23"/>
        <v>21.86</v>
      </c>
      <c r="BF20" s="19">
        <f t="shared" si="23"/>
        <v>21.86</v>
      </c>
      <c r="BG20" s="19">
        <f t="shared" si="23"/>
        <v>21.86</v>
      </c>
    </row>
    <row r="21" spans="1:104" ht="5.0999999999999996" customHeight="1" x14ac:dyDescent="0.25">
      <c r="A21" s="10"/>
      <c r="B21" s="16"/>
      <c r="C21" s="10"/>
      <c r="D21" s="3"/>
      <c r="E21" s="7"/>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row>
    <row r="22" spans="1:104" x14ac:dyDescent="0.25">
      <c r="A22" s="27">
        <f>SUM(G22:BG22)</f>
        <v>685.58333333333383</v>
      </c>
      <c r="B22" s="11">
        <f>SUM(D22:BG22)</f>
        <v>685.58333333333383</v>
      </c>
      <c r="C22" s="2" t="s">
        <v>24</v>
      </c>
      <c r="D22" s="21"/>
      <c r="E22" s="17"/>
      <c r="F22" s="20"/>
      <c r="G22" s="20">
        <v>4.75</v>
      </c>
      <c r="H22" s="20">
        <v>9.6666666666666661</v>
      </c>
      <c r="I22" s="20">
        <v>12.666666666666666</v>
      </c>
      <c r="J22" s="20">
        <v>12.666666666666666</v>
      </c>
      <c r="K22" s="20">
        <v>12.916666666666666</v>
      </c>
      <c r="L22" s="20">
        <v>16.666666666666668</v>
      </c>
      <c r="M22" s="20">
        <v>12.916666666666666</v>
      </c>
      <c r="N22" s="20">
        <v>13</v>
      </c>
      <c r="O22" s="20">
        <v>13</v>
      </c>
      <c r="P22" s="20">
        <v>14.916666666666666</v>
      </c>
      <c r="Q22" s="20">
        <v>13</v>
      </c>
      <c r="R22" s="20">
        <v>13</v>
      </c>
      <c r="S22" s="20">
        <v>13</v>
      </c>
      <c r="T22" s="20">
        <v>14.916666666666666</v>
      </c>
      <c r="U22" s="20">
        <v>13</v>
      </c>
      <c r="V22" s="20">
        <v>13</v>
      </c>
      <c r="W22" s="20">
        <v>13</v>
      </c>
      <c r="X22" s="20">
        <v>16.75</v>
      </c>
      <c r="Y22" s="20">
        <v>13</v>
      </c>
      <c r="Z22" s="20">
        <v>13</v>
      </c>
      <c r="AA22" s="20">
        <v>13</v>
      </c>
      <c r="AB22" s="20">
        <v>14.916666666666666</v>
      </c>
      <c r="AC22" s="20">
        <v>13</v>
      </c>
      <c r="AD22" s="20">
        <v>13</v>
      </c>
      <c r="AE22" s="20">
        <v>13</v>
      </c>
      <c r="AF22" s="20">
        <v>14.916666666666666</v>
      </c>
      <c r="AG22" s="20">
        <v>13</v>
      </c>
      <c r="AH22" s="20">
        <v>13</v>
      </c>
      <c r="AI22" s="20">
        <v>13</v>
      </c>
      <c r="AJ22" s="20">
        <v>16.75</v>
      </c>
      <c r="AK22" s="20">
        <v>13</v>
      </c>
      <c r="AL22" s="20">
        <v>13</v>
      </c>
      <c r="AM22" s="20">
        <v>13</v>
      </c>
      <c r="AN22" s="20">
        <v>14.166666666666666</v>
      </c>
      <c r="AO22" s="20">
        <v>13.166666666666666</v>
      </c>
      <c r="AP22" s="20">
        <v>13.166666666666666</v>
      </c>
      <c r="AQ22" s="20">
        <v>13.583333333333334</v>
      </c>
      <c r="AR22" s="20">
        <v>17.333333333333332</v>
      </c>
      <c r="AS22" s="20">
        <v>13.583333333333334</v>
      </c>
      <c r="AT22" s="20">
        <v>13.583333333333334</v>
      </c>
      <c r="AU22" s="20">
        <v>13.583333333333334</v>
      </c>
      <c r="AV22" s="20">
        <v>15.75</v>
      </c>
      <c r="AW22" s="20">
        <v>13.583333333333334</v>
      </c>
      <c r="AX22" s="20">
        <v>13.583333333333334</v>
      </c>
      <c r="AY22" s="20">
        <v>13.583333333333334</v>
      </c>
      <c r="AZ22" s="20">
        <v>13.583333333333334</v>
      </c>
      <c r="BA22" s="20">
        <v>13.583333333333334</v>
      </c>
      <c r="BB22" s="20">
        <v>13.583333333333334</v>
      </c>
      <c r="BC22" s="20">
        <v>13.583333333333334</v>
      </c>
      <c r="BD22" s="20">
        <v>13.583333333333334</v>
      </c>
      <c r="BE22" s="20">
        <v>13.583333333333334</v>
      </c>
      <c r="BF22" s="20"/>
      <c r="BG22" s="20"/>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row>
    <row r="23" spans="1:104" x14ac:dyDescent="0.25">
      <c r="A23" s="28">
        <f>A22*2.47</f>
        <v>1693.3908333333347</v>
      </c>
      <c r="B23" s="11"/>
      <c r="C23" s="12" t="s">
        <v>15</v>
      </c>
      <c r="D23" s="21"/>
      <c r="E23" s="17"/>
      <c r="F23" s="20"/>
      <c r="G23" s="20">
        <f>IF($A$20="U",A22,G22)</f>
        <v>4.75</v>
      </c>
      <c r="H23" s="20">
        <f>IF($A$20="U",0,H22)</f>
        <v>9.6666666666666661</v>
      </c>
      <c r="I23" s="20">
        <f t="shared" ref="I23:AW23" si="24">IF($A$20="U",0,I22)</f>
        <v>12.666666666666666</v>
      </c>
      <c r="J23" s="20">
        <f t="shared" si="24"/>
        <v>12.666666666666666</v>
      </c>
      <c r="K23" s="20">
        <f t="shared" si="24"/>
        <v>12.916666666666666</v>
      </c>
      <c r="L23" s="20">
        <f t="shared" si="24"/>
        <v>16.666666666666668</v>
      </c>
      <c r="M23" s="20">
        <f t="shared" si="24"/>
        <v>12.916666666666666</v>
      </c>
      <c r="N23" s="20">
        <f t="shared" si="24"/>
        <v>13</v>
      </c>
      <c r="O23" s="20">
        <f t="shared" si="24"/>
        <v>13</v>
      </c>
      <c r="P23" s="20">
        <f t="shared" si="24"/>
        <v>14.916666666666666</v>
      </c>
      <c r="Q23" s="20">
        <f t="shared" si="24"/>
        <v>13</v>
      </c>
      <c r="R23" s="20">
        <f t="shared" si="24"/>
        <v>13</v>
      </c>
      <c r="S23" s="20">
        <f t="shared" si="24"/>
        <v>13</v>
      </c>
      <c r="T23" s="20">
        <f t="shared" si="24"/>
        <v>14.916666666666666</v>
      </c>
      <c r="U23" s="20">
        <f t="shared" si="24"/>
        <v>13</v>
      </c>
      <c r="V23" s="20">
        <f t="shared" si="24"/>
        <v>13</v>
      </c>
      <c r="W23" s="20">
        <f t="shared" si="24"/>
        <v>13</v>
      </c>
      <c r="X23" s="20">
        <f t="shared" si="24"/>
        <v>16.75</v>
      </c>
      <c r="Y23" s="20">
        <f t="shared" si="24"/>
        <v>13</v>
      </c>
      <c r="Z23" s="20">
        <f t="shared" si="24"/>
        <v>13</v>
      </c>
      <c r="AA23" s="20">
        <f t="shared" si="24"/>
        <v>13</v>
      </c>
      <c r="AB23" s="20">
        <f t="shared" si="24"/>
        <v>14.916666666666666</v>
      </c>
      <c r="AC23" s="20">
        <f t="shared" si="24"/>
        <v>13</v>
      </c>
      <c r="AD23" s="20">
        <f t="shared" si="24"/>
        <v>13</v>
      </c>
      <c r="AE23" s="20">
        <f t="shared" si="24"/>
        <v>13</v>
      </c>
      <c r="AF23" s="20">
        <f t="shared" si="24"/>
        <v>14.916666666666666</v>
      </c>
      <c r="AG23" s="20">
        <f t="shared" si="24"/>
        <v>13</v>
      </c>
      <c r="AH23" s="20">
        <f t="shared" si="24"/>
        <v>13</v>
      </c>
      <c r="AI23" s="20">
        <f t="shared" si="24"/>
        <v>13</v>
      </c>
      <c r="AJ23" s="20">
        <f t="shared" si="24"/>
        <v>16.75</v>
      </c>
      <c r="AK23" s="20">
        <f t="shared" si="24"/>
        <v>13</v>
      </c>
      <c r="AL23" s="20">
        <f t="shared" si="24"/>
        <v>13</v>
      </c>
      <c r="AM23" s="20">
        <f t="shared" si="24"/>
        <v>13</v>
      </c>
      <c r="AN23" s="20">
        <f t="shared" si="24"/>
        <v>14.166666666666666</v>
      </c>
      <c r="AO23" s="20">
        <f t="shared" si="24"/>
        <v>13.166666666666666</v>
      </c>
      <c r="AP23" s="20">
        <f t="shared" si="24"/>
        <v>13.166666666666666</v>
      </c>
      <c r="AQ23" s="20">
        <f t="shared" si="24"/>
        <v>13.583333333333334</v>
      </c>
      <c r="AR23" s="20">
        <f t="shared" si="24"/>
        <v>17.333333333333332</v>
      </c>
      <c r="AS23" s="20">
        <f t="shared" si="24"/>
        <v>13.583333333333334</v>
      </c>
      <c r="AT23" s="20">
        <f t="shared" si="24"/>
        <v>13.583333333333334</v>
      </c>
      <c r="AU23" s="20">
        <f t="shared" si="24"/>
        <v>13.583333333333334</v>
      </c>
      <c r="AV23" s="20">
        <f t="shared" si="24"/>
        <v>15.75</v>
      </c>
      <c r="AW23" s="20">
        <f t="shared" si="24"/>
        <v>13.583333333333334</v>
      </c>
      <c r="AX23" s="20">
        <f t="shared" ref="AX23:BG23" si="25">IF($A$20="U",0,AX22)</f>
        <v>13.583333333333334</v>
      </c>
      <c r="AY23" s="20">
        <f t="shared" si="25"/>
        <v>13.583333333333334</v>
      </c>
      <c r="AZ23" s="20">
        <f t="shared" si="25"/>
        <v>13.583333333333334</v>
      </c>
      <c r="BA23" s="20">
        <f t="shared" si="25"/>
        <v>13.583333333333334</v>
      </c>
      <c r="BB23" s="20">
        <f t="shared" si="25"/>
        <v>13.583333333333334</v>
      </c>
      <c r="BC23" s="20">
        <f t="shared" si="25"/>
        <v>13.583333333333334</v>
      </c>
      <c r="BD23" s="20">
        <f t="shared" si="25"/>
        <v>13.583333333333334</v>
      </c>
      <c r="BE23" s="20">
        <f t="shared" si="25"/>
        <v>13.583333333333334</v>
      </c>
      <c r="BF23" s="20">
        <f t="shared" si="25"/>
        <v>0</v>
      </c>
      <c r="BG23" s="20">
        <f t="shared" si="25"/>
        <v>0</v>
      </c>
    </row>
    <row r="24" spans="1:104" x14ac:dyDescent="0.25">
      <c r="A24" s="56">
        <v>5.5</v>
      </c>
      <c r="B24" s="16">
        <f>SUM(D24:BG24)</f>
        <v>9.3176088270833386</v>
      </c>
      <c r="C24" s="15" t="s">
        <v>16</v>
      </c>
      <c r="D24" s="6"/>
      <c r="E24" s="8"/>
      <c r="F24" s="19"/>
      <c r="G24" s="19">
        <f>G23*($A$24/1000*2.47105)</f>
        <v>6.4556181249999997E-2</v>
      </c>
      <c r="H24" s="19">
        <f t="shared" ref="H24:AW24" si="26">H23*($A$24/1000*2.47105)</f>
        <v>0.13137749166666665</v>
      </c>
      <c r="I24" s="19">
        <f t="shared" si="26"/>
        <v>0.17214981666666665</v>
      </c>
      <c r="J24" s="19">
        <f t="shared" si="26"/>
        <v>0.17214981666666665</v>
      </c>
      <c r="K24" s="19">
        <f t="shared" si="26"/>
        <v>0.17554751041666666</v>
      </c>
      <c r="L24" s="19">
        <f t="shared" si="26"/>
        <v>0.22651291666666667</v>
      </c>
      <c r="M24" s="19">
        <f t="shared" si="26"/>
        <v>0.17554751041666666</v>
      </c>
      <c r="N24" s="19">
        <f t="shared" si="26"/>
        <v>0.17668007499999999</v>
      </c>
      <c r="O24" s="19">
        <f t="shared" si="26"/>
        <v>0.17668007499999999</v>
      </c>
      <c r="P24" s="19">
        <f t="shared" si="26"/>
        <v>0.20272906041666666</v>
      </c>
      <c r="Q24" s="19">
        <f t="shared" si="26"/>
        <v>0.17668007499999999</v>
      </c>
      <c r="R24" s="19">
        <f t="shared" si="26"/>
        <v>0.17668007499999999</v>
      </c>
      <c r="S24" s="19">
        <f t="shared" si="26"/>
        <v>0.17668007499999999</v>
      </c>
      <c r="T24" s="19">
        <f t="shared" si="26"/>
        <v>0.20272906041666666</v>
      </c>
      <c r="U24" s="19">
        <f t="shared" si="26"/>
        <v>0.17668007499999999</v>
      </c>
      <c r="V24" s="19">
        <f t="shared" si="26"/>
        <v>0.17668007499999999</v>
      </c>
      <c r="W24" s="19">
        <f t="shared" si="26"/>
        <v>0.17668007499999999</v>
      </c>
      <c r="X24" s="19">
        <f t="shared" si="26"/>
        <v>0.22764548125</v>
      </c>
      <c r="Y24" s="19">
        <f t="shared" si="26"/>
        <v>0.17668007499999999</v>
      </c>
      <c r="Z24" s="19">
        <f t="shared" si="26"/>
        <v>0.17668007499999999</v>
      </c>
      <c r="AA24" s="19">
        <f t="shared" si="26"/>
        <v>0.17668007499999999</v>
      </c>
      <c r="AB24" s="19">
        <f t="shared" si="26"/>
        <v>0.20272906041666666</v>
      </c>
      <c r="AC24" s="19">
        <f t="shared" si="26"/>
        <v>0.17668007499999999</v>
      </c>
      <c r="AD24" s="19">
        <f t="shared" si="26"/>
        <v>0.17668007499999999</v>
      </c>
      <c r="AE24" s="19">
        <f t="shared" si="26"/>
        <v>0.17668007499999999</v>
      </c>
      <c r="AF24" s="19">
        <f t="shared" si="26"/>
        <v>0.20272906041666666</v>
      </c>
      <c r="AG24" s="19">
        <f t="shared" si="26"/>
        <v>0.17668007499999999</v>
      </c>
      <c r="AH24" s="19">
        <f t="shared" si="26"/>
        <v>0.17668007499999999</v>
      </c>
      <c r="AI24" s="19">
        <f t="shared" si="26"/>
        <v>0.17668007499999999</v>
      </c>
      <c r="AJ24" s="19">
        <f t="shared" si="26"/>
        <v>0.22764548125</v>
      </c>
      <c r="AK24" s="19">
        <f t="shared" si="26"/>
        <v>0.17668007499999999</v>
      </c>
      <c r="AL24" s="19">
        <f t="shared" si="26"/>
        <v>0.17668007499999999</v>
      </c>
      <c r="AM24" s="19">
        <f t="shared" si="26"/>
        <v>0.17668007499999999</v>
      </c>
      <c r="AN24" s="19">
        <f t="shared" si="26"/>
        <v>0.19253597916666665</v>
      </c>
      <c r="AO24" s="19">
        <f t="shared" si="26"/>
        <v>0.17894520416666665</v>
      </c>
      <c r="AP24" s="19">
        <f t="shared" si="26"/>
        <v>0.17894520416666665</v>
      </c>
      <c r="AQ24" s="19">
        <f t="shared" si="26"/>
        <v>0.18460802708333332</v>
      </c>
      <c r="AR24" s="19">
        <f t="shared" si="26"/>
        <v>0.2355734333333333</v>
      </c>
      <c r="AS24" s="19">
        <f t="shared" si="26"/>
        <v>0.18460802708333332</v>
      </c>
      <c r="AT24" s="19">
        <f t="shared" si="26"/>
        <v>0.18460802708333332</v>
      </c>
      <c r="AU24" s="19">
        <f t="shared" si="26"/>
        <v>0.18460802708333332</v>
      </c>
      <c r="AV24" s="19">
        <f t="shared" si="26"/>
        <v>0.21405470625</v>
      </c>
      <c r="AW24" s="19">
        <f t="shared" si="26"/>
        <v>0.18460802708333332</v>
      </c>
      <c r="AX24" s="19">
        <f t="shared" ref="AX24:BG24" si="27">AX23*($A$24/1000*2.47105)</f>
        <v>0.18460802708333332</v>
      </c>
      <c r="AY24" s="19">
        <f t="shared" si="27"/>
        <v>0.18460802708333332</v>
      </c>
      <c r="AZ24" s="19">
        <f t="shared" si="27"/>
        <v>0.18460802708333332</v>
      </c>
      <c r="BA24" s="19">
        <f t="shared" si="27"/>
        <v>0.18460802708333332</v>
      </c>
      <c r="BB24" s="19">
        <f t="shared" si="27"/>
        <v>0.18460802708333332</v>
      </c>
      <c r="BC24" s="19">
        <f t="shared" si="27"/>
        <v>0.18460802708333332</v>
      </c>
      <c r="BD24" s="19">
        <f t="shared" si="27"/>
        <v>0.18460802708333332</v>
      </c>
      <c r="BE24" s="19">
        <f t="shared" si="27"/>
        <v>0.18460802708333332</v>
      </c>
      <c r="BF24" s="19">
        <f t="shared" si="27"/>
        <v>0</v>
      </c>
      <c r="BG24" s="19">
        <f t="shared" si="27"/>
        <v>0</v>
      </c>
    </row>
    <row r="25" spans="1:104" ht="5.0999999999999996" customHeight="1" x14ac:dyDescent="0.25">
      <c r="A25" s="10"/>
      <c r="B25" s="16"/>
      <c r="C25" s="10"/>
      <c r="D25" s="3"/>
      <c r="E25" s="7"/>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row>
    <row r="26" spans="1:104" s="1" customFormat="1" x14ac:dyDescent="0.25">
      <c r="A26" s="39">
        <v>0.06</v>
      </c>
      <c r="B26" s="14">
        <f ca="1">SUM(D26:BG26)</f>
        <v>535.98263936519174</v>
      </c>
      <c r="C26" s="15" t="s">
        <v>17</v>
      </c>
      <c r="D26" s="6"/>
      <c r="E26" s="8"/>
      <c r="F26" s="19"/>
      <c r="G26" s="19">
        <f ca="1">MAX(-$A$26*AVERAGE(F29:G29),0)</f>
        <v>9.4780088079896893E-2</v>
      </c>
      <c r="H26" s="19">
        <f t="shared" ref="H26:BG26" ca="1" si="28">MAX(-$A$26*AVERAGE(G29:H29),0)</f>
        <v>0.24525927928844718</v>
      </c>
      <c r="I26" s="19">
        <f t="shared" ca="1" si="28"/>
        <v>2.1485802854815468</v>
      </c>
      <c r="J26" s="19">
        <f t="shared" ca="1" si="28"/>
        <v>5.2477491577793742</v>
      </c>
      <c r="K26" s="19">
        <f t="shared" ca="1" si="28"/>
        <v>7.2183634560054175</v>
      </c>
      <c r="L26" s="19">
        <f t="shared" ca="1" si="28"/>
        <v>8.4842022396887415</v>
      </c>
      <c r="M26" s="19">
        <f t="shared" ca="1" si="28"/>
        <v>9.032464040919491</v>
      </c>
      <c r="N26" s="19">
        <f t="shared" ca="1" si="28"/>
        <v>8.9729430821748206</v>
      </c>
      <c r="O26" s="19">
        <f t="shared" ca="1" si="28"/>
        <v>8.7231775042681079</v>
      </c>
      <c r="P26" s="19">
        <f t="shared" ca="1" si="28"/>
        <v>9.9316031994419092</v>
      </c>
      <c r="Q26" s="19">
        <f t="shared" ca="1" si="28"/>
        <v>12.088230484007903</v>
      </c>
      <c r="R26" s="19">
        <f t="shared" ca="1" si="28"/>
        <v>12.865080621678496</v>
      </c>
      <c r="S26" s="19">
        <f t="shared" ca="1" si="28"/>
        <v>12.998179221473041</v>
      </c>
      <c r="T26" s="19">
        <f t="shared" ca="1" si="28"/>
        <v>13.823512239360548</v>
      </c>
      <c r="U26" s="19">
        <f t="shared" ca="1" si="28"/>
        <v>14.405876165570994</v>
      </c>
      <c r="V26" s="19">
        <f t="shared" ca="1" si="28"/>
        <v>13.898611603132089</v>
      </c>
      <c r="W26" s="19">
        <f t="shared" ca="1" si="28"/>
        <v>13.884712119305206</v>
      </c>
      <c r="X26" s="19">
        <f t="shared" ca="1" si="28"/>
        <v>14.295498195434911</v>
      </c>
      <c r="Y26" s="19">
        <f t="shared" ca="1" si="28"/>
        <v>14.319322585552021</v>
      </c>
      <c r="Z26" s="19">
        <f t="shared" ca="1" si="28"/>
        <v>14.208766049091318</v>
      </c>
      <c r="AA26" s="19">
        <f t="shared" ca="1" si="28"/>
        <v>13.978999829962948</v>
      </c>
      <c r="AB26" s="19">
        <f t="shared" ca="1" si="28"/>
        <v>13.567270205076634</v>
      </c>
      <c r="AC26" s="19">
        <f t="shared" ca="1" si="28"/>
        <v>13.672340809578797</v>
      </c>
      <c r="AD26" s="19">
        <f t="shared" ca="1" si="28"/>
        <v>13.858104988006351</v>
      </c>
      <c r="AE26" s="19">
        <f t="shared" ca="1" si="28"/>
        <v>13.553297878501589</v>
      </c>
      <c r="AF26" s="19">
        <f t="shared" ca="1" si="28"/>
        <v>13.405957823627977</v>
      </c>
      <c r="AG26" s="19">
        <f t="shared" ca="1" si="28"/>
        <v>13.206204981854965</v>
      </c>
      <c r="AH26" s="19">
        <f t="shared" ca="1" si="28"/>
        <v>12.995352511144963</v>
      </c>
      <c r="AI26" s="19">
        <f t="shared" ca="1" si="28"/>
        <v>13.088571021628155</v>
      </c>
      <c r="AJ26" s="19">
        <f t="shared" ca="1" si="28"/>
        <v>13.082121565942783</v>
      </c>
      <c r="AK26" s="19">
        <f t="shared" ca="1" si="28"/>
        <v>12.886458741864503</v>
      </c>
      <c r="AL26" s="19">
        <f t="shared" ca="1" si="28"/>
        <v>12.336395163526223</v>
      </c>
      <c r="AM26" s="19">
        <f t="shared" ca="1" si="28"/>
        <v>12.168028683435063</v>
      </c>
      <c r="AN26" s="19">
        <f t="shared" ca="1" si="28"/>
        <v>12.656490748003211</v>
      </c>
      <c r="AO26" s="19">
        <f t="shared" ca="1" si="28"/>
        <v>12.635546294786915</v>
      </c>
      <c r="AP26" s="19">
        <f t="shared" ca="1" si="28"/>
        <v>12.274999377196414</v>
      </c>
      <c r="AQ26" s="19">
        <f t="shared" ca="1" si="28"/>
        <v>12.036655624175058</v>
      </c>
      <c r="AR26" s="19">
        <f t="shared" ca="1" si="28"/>
        <v>11.955681171868877</v>
      </c>
      <c r="AS26" s="19">
        <f t="shared" ca="1" si="28"/>
        <v>11.830832011172621</v>
      </c>
      <c r="AT26" s="19">
        <f t="shared" ca="1" si="28"/>
        <v>11.147250982611133</v>
      </c>
      <c r="AU26" s="19">
        <f t="shared" ca="1" si="28"/>
        <v>10.303087622386052</v>
      </c>
      <c r="AV26" s="19">
        <f t="shared" ca="1" si="28"/>
        <v>9.78287642583261</v>
      </c>
      <c r="AW26" s="19">
        <f t="shared" ca="1" si="28"/>
        <v>9.5307449490799883</v>
      </c>
      <c r="AX26" s="19">
        <f t="shared" ca="1" si="28"/>
        <v>8.9414884321416377</v>
      </c>
      <c r="AY26" s="19">
        <f t="shared" ca="1" si="28"/>
        <v>8.3461438832277182</v>
      </c>
      <c r="AZ26" s="19">
        <f t="shared" ca="1" si="28"/>
        <v>7.8726852385046904</v>
      </c>
      <c r="BA26" s="19">
        <f t="shared" ca="1" si="28"/>
        <v>7.0189095642111656</v>
      </c>
      <c r="BB26" s="19">
        <f t="shared" ca="1" si="28"/>
        <v>6.1123230234664963</v>
      </c>
      <c r="BC26" s="19">
        <f t="shared" ca="1" si="28"/>
        <v>5.1496589647376192</v>
      </c>
      <c r="BD26" s="19">
        <f t="shared" ca="1" si="28"/>
        <v>4.1274486755719053</v>
      </c>
      <c r="BE26" s="19">
        <f t="shared" ca="1" si="28"/>
        <v>3.0420088839835695</v>
      </c>
      <c r="BF26" s="19">
        <f t="shared" ca="1" si="28"/>
        <v>1.8837189601191513</v>
      </c>
      <c r="BG26" s="19">
        <f t="shared" ca="1" si="28"/>
        <v>0.6480727102296141</v>
      </c>
    </row>
    <row r="27" spans="1:104" ht="5.0999999999999996" customHeight="1" x14ac:dyDescent="0.25">
      <c r="A27" s="10"/>
      <c r="B27" s="16"/>
      <c r="C27" s="10"/>
      <c r="D27" s="3"/>
      <c r="E27" s="7"/>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row>
    <row r="28" spans="1:104" x14ac:dyDescent="0.25">
      <c r="A28" s="10"/>
      <c r="B28" s="40">
        <f ca="1">SUM(D28:BG28)</f>
        <v>-0.19524819227504153</v>
      </c>
      <c r="C28" s="15" t="s">
        <v>18</v>
      </c>
      <c r="D28" s="3"/>
      <c r="E28" s="7"/>
      <c r="F28" s="18">
        <f>F20-F24-F26</f>
        <v>-1</v>
      </c>
      <c r="G28" s="18">
        <f t="shared" ref="G28:AY28" ca="1" si="29">G20-G24-G26</f>
        <v>-1.1593362693298968</v>
      </c>
      <c r="H28" s="18">
        <f t="shared" ca="1" si="29"/>
        <v>-3.8566367709551139</v>
      </c>
      <c r="I28" s="18">
        <f t="shared" ca="1" si="29"/>
        <v>-59.587396768814884</v>
      </c>
      <c r="J28" s="18">
        <f t="shared" ca="1" si="29"/>
        <v>-43.718232307779374</v>
      </c>
      <c r="K28" s="18">
        <f t="shared" ca="1" si="29"/>
        <v>-21.968910966422087</v>
      </c>
      <c r="L28" s="18">
        <f t="shared" ca="1" si="29"/>
        <v>-20.225715156355417</v>
      </c>
      <c r="M28" s="18">
        <f t="shared" ca="1" si="29"/>
        <v>1.9503217819971734</v>
      </c>
      <c r="N28" s="18">
        <f t="shared" ca="1" si="29"/>
        <v>3.3710176158512795E-2</v>
      </c>
      <c r="O28" s="18">
        <f t="shared" ca="1" si="29"/>
        <v>8.2918090873985548</v>
      </c>
      <c r="P28" s="18">
        <f t="shared" ca="1" si="29"/>
        <v>-48.572665593191921</v>
      </c>
      <c r="Q28" s="18">
        <f t="shared" ca="1" si="29"/>
        <v>-23.314910559007899</v>
      </c>
      <c r="R28" s="18">
        <f t="shared" ca="1" si="29"/>
        <v>-2.5800940300118267</v>
      </c>
      <c r="S28" s="18">
        <f t="shared" ca="1" si="29"/>
        <v>-1.8565259631397062</v>
      </c>
      <c r="T28" s="18">
        <f t="shared" ca="1" si="29"/>
        <v>-25.654574633110553</v>
      </c>
      <c r="U28" s="18">
        <f t="shared" ca="1" si="29"/>
        <v>6.2424437594290048</v>
      </c>
      <c r="V28" s="18">
        <f t="shared" ca="1" si="29"/>
        <v>10.666374988534574</v>
      </c>
      <c r="W28" s="18">
        <f t="shared" ca="1" si="29"/>
        <v>-10.203058860971872</v>
      </c>
      <c r="X28" s="18">
        <f t="shared" ca="1" si="29"/>
        <v>-3.4898103433515804</v>
      </c>
      <c r="Y28" s="18">
        <f t="shared" ca="1" si="29"/>
        <v>2.695664006114642</v>
      </c>
      <c r="Z28" s="18">
        <f t="shared" ca="1" si="29"/>
        <v>0.98955387590868149</v>
      </c>
      <c r="AA28" s="18">
        <f t="shared" ca="1" si="29"/>
        <v>6.669320095037051</v>
      </c>
      <c r="AB28" s="18">
        <f t="shared" ca="1" si="29"/>
        <v>7.0550007345067005</v>
      </c>
      <c r="AC28" s="18">
        <f t="shared" ca="1" si="29"/>
        <v>-10.557354217912126</v>
      </c>
      <c r="AD28" s="18">
        <f t="shared" ca="1" si="29"/>
        <v>4.365214936993647</v>
      </c>
      <c r="AE28" s="18">
        <f t="shared" ca="1" si="29"/>
        <v>5.7950220464984099</v>
      </c>
      <c r="AF28" s="18">
        <f t="shared" ca="1" si="29"/>
        <v>-0.88368688404464457</v>
      </c>
      <c r="AG28" s="18">
        <f t="shared" ca="1" si="29"/>
        <v>7.5421149431450356</v>
      </c>
      <c r="AH28" s="18">
        <f t="shared" ca="1" si="29"/>
        <v>-0.51369925281163198</v>
      </c>
      <c r="AI28" s="18">
        <f t="shared" ca="1" si="29"/>
        <v>-2.5935844299614885</v>
      </c>
      <c r="AJ28" s="18">
        <f t="shared" ca="1" si="29"/>
        <v>2.8085662861405485</v>
      </c>
      <c r="AK28" s="18">
        <f t="shared" ca="1" si="29"/>
        <v>3.7135278498021602</v>
      </c>
      <c r="AL28" s="18">
        <f t="shared" ca="1" si="29"/>
        <v>14.621924761473778</v>
      </c>
      <c r="AM28" s="18">
        <f t="shared" ca="1" si="29"/>
        <v>-9.0097087584350692</v>
      </c>
      <c r="AN28" s="18">
        <f t="shared" ca="1" si="29"/>
        <v>-7.272360060503213</v>
      </c>
      <c r="AO28" s="18">
        <f t="shared" ca="1" si="29"/>
        <v>7.9705085010464192</v>
      </c>
      <c r="AP28" s="18">
        <f t="shared" ca="1" si="29"/>
        <v>4.0477220853035885</v>
      </c>
      <c r="AQ28" s="18">
        <f t="shared" ca="1" si="29"/>
        <v>3.8970696820749406</v>
      </c>
      <c r="AR28" s="18">
        <f t="shared" ca="1" si="29"/>
        <v>-1.1979212718688821</v>
      </c>
      <c r="AS28" s="18">
        <f t="shared" ca="1" si="29"/>
        <v>5.3595599617440435</v>
      </c>
      <c r="AT28" s="18">
        <f t="shared" ca="1" si="29"/>
        <v>17.426474323638871</v>
      </c>
      <c r="AU28" s="18">
        <f t="shared" ca="1" si="29"/>
        <v>10.712304350530616</v>
      </c>
      <c r="AV28" s="18">
        <f t="shared" ca="1" si="29"/>
        <v>6.6280688679173902</v>
      </c>
      <c r="AW28" s="18">
        <f t="shared" ca="1" si="29"/>
        <v>1.7763136905033416</v>
      </c>
      <c r="AX28" s="18">
        <f t="shared" ca="1" si="29"/>
        <v>17.865570207441699</v>
      </c>
      <c r="AY28" s="18">
        <f t="shared" ca="1" si="29"/>
        <v>1.9792480896889479</v>
      </c>
      <c r="AZ28" s="18">
        <f t="shared" ref="AZ28:BE28" ca="1" si="30">AZ20-AZ24-AZ26</f>
        <v>13.802706734411977</v>
      </c>
      <c r="BA28" s="18">
        <f t="shared" ca="1" si="30"/>
        <v>14.656482408705502</v>
      </c>
      <c r="BB28" s="18">
        <f t="shared" ca="1" si="30"/>
        <v>15.563068949450171</v>
      </c>
      <c r="BC28" s="18">
        <f t="shared" ca="1" si="30"/>
        <v>16.525733008179049</v>
      </c>
      <c r="BD28" s="18">
        <f t="shared" ca="1" si="30"/>
        <v>17.547943297344762</v>
      </c>
      <c r="BE28" s="18">
        <f t="shared" ca="1" si="30"/>
        <v>18.633383088933098</v>
      </c>
      <c r="BF28" s="18">
        <f ca="1">BF20-BF24-BF26</f>
        <v>19.976281039880849</v>
      </c>
      <c r="BG28" s="18">
        <f ca="1">BG20-BG24-BG26</f>
        <v>21.211927289770387</v>
      </c>
    </row>
    <row r="29" spans="1:104" x14ac:dyDescent="0.25">
      <c r="A29" s="10"/>
      <c r="B29" s="16"/>
      <c r="C29" s="15" t="s">
        <v>19</v>
      </c>
      <c r="D29" s="3"/>
      <c r="E29" s="7"/>
      <c r="F29" s="18">
        <f>SUM($F$28:F28)</f>
        <v>-1</v>
      </c>
      <c r="G29" s="18">
        <f ca="1">SUM($F$28:G28)</f>
        <v>-2.1593362693298968</v>
      </c>
      <c r="H29" s="18">
        <f ca="1">SUM($F$28:H28)</f>
        <v>-6.0159730402850107</v>
      </c>
      <c r="I29" s="18">
        <f ca="1">SUM($F$28:I28)</f>
        <v>-65.603369809099888</v>
      </c>
      <c r="J29" s="18">
        <f ca="1">SUM($F$28:J28)</f>
        <v>-109.32160211687926</v>
      </c>
      <c r="K29" s="18">
        <f ca="1">SUM($F$28:K28)</f>
        <v>-131.29051308330133</v>
      </c>
      <c r="L29" s="18">
        <f ca="1">SUM($F$28:L28)</f>
        <v>-151.51622823965675</v>
      </c>
      <c r="M29" s="18">
        <f ca="1">SUM($F$28:M28)</f>
        <v>-149.56590645765959</v>
      </c>
      <c r="N29" s="18">
        <f ca="1">SUM($F$28:N28)</f>
        <v>-149.53219628150109</v>
      </c>
      <c r="O29" s="18">
        <f ca="1">SUM($F$28:O28)</f>
        <v>-141.24038719410254</v>
      </c>
      <c r="P29" s="18">
        <f ca="1">SUM($F$28:P28)</f>
        <v>-189.81305278729445</v>
      </c>
      <c r="Q29" s="18">
        <f ca="1">SUM($F$28:Q28)</f>
        <v>-213.12796334630235</v>
      </c>
      <c r="R29" s="18">
        <f ca="1">SUM($F$28:R28)</f>
        <v>-215.70805737631417</v>
      </c>
      <c r="S29" s="18">
        <f ca="1">SUM($F$28:S28)</f>
        <v>-217.56458333945389</v>
      </c>
      <c r="T29" s="18">
        <f ca="1">SUM($F$28:T28)</f>
        <v>-243.21915797256443</v>
      </c>
      <c r="U29" s="18">
        <f ca="1">SUM($F$28:U28)</f>
        <v>-236.97671421313544</v>
      </c>
      <c r="V29" s="18">
        <f ca="1">SUM($F$28:V28)</f>
        <v>-226.31033922460085</v>
      </c>
      <c r="W29" s="18">
        <f ca="1">SUM($F$28:W28)</f>
        <v>-236.51339808557273</v>
      </c>
      <c r="X29" s="18">
        <f ca="1">SUM($F$28:X28)</f>
        <v>-240.00320842892432</v>
      </c>
      <c r="Y29" s="18">
        <f ca="1">SUM($F$28:Y28)</f>
        <v>-237.30754442280968</v>
      </c>
      <c r="Z29" s="18">
        <f ca="1">SUM($F$28:Z28)</f>
        <v>-236.317990546901</v>
      </c>
      <c r="AA29" s="18">
        <f ca="1">SUM($F$28:AA28)</f>
        <v>-229.64867045186395</v>
      </c>
      <c r="AB29" s="18">
        <f ca="1">SUM($F$28:AB28)</f>
        <v>-222.59366971735724</v>
      </c>
      <c r="AC29" s="18">
        <f ca="1">SUM($F$28:AC28)</f>
        <v>-233.15102393526936</v>
      </c>
      <c r="AD29" s="18">
        <f ca="1">SUM($F$28:AD28)</f>
        <v>-228.78580899827571</v>
      </c>
      <c r="AE29" s="18">
        <f ca="1">SUM($F$28:AE28)</f>
        <v>-222.9907869517773</v>
      </c>
      <c r="AF29" s="18">
        <f ca="1">SUM($F$28:AF28)</f>
        <v>-223.87447383582193</v>
      </c>
      <c r="AG29" s="18">
        <f ca="1">SUM($F$28:AG28)</f>
        <v>-216.33235889267689</v>
      </c>
      <c r="AH29" s="18">
        <f ca="1">SUM($F$28:AH28)</f>
        <v>-216.84605814548851</v>
      </c>
      <c r="AI29" s="18">
        <f ca="1">SUM($F$28:AI28)</f>
        <v>-219.43964257544999</v>
      </c>
      <c r="AJ29" s="18">
        <f ca="1">SUM($F$28:AJ28)</f>
        <v>-216.63107628930945</v>
      </c>
      <c r="AK29" s="18">
        <f ca="1">SUM($F$28:AK28)</f>
        <v>-212.9175484395073</v>
      </c>
      <c r="AL29" s="18">
        <f ca="1">SUM($F$28:AL28)</f>
        <v>-198.29562367803351</v>
      </c>
      <c r="AM29" s="18">
        <f ca="1">SUM($F$28:AM28)</f>
        <v>-207.30533243646857</v>
      </c>
      <c r="AN29" s="18">
        <f ca="1">SUM($F$28:AN28)</f>
        <v>-214.57769249697179</v>
      </c>
      <c r="AO29" s="18">
        <f ca="1">SUM($F$28:AO28)</f>
        <v>-206.60718399592537</v>
      </c>
      <c r="AP29" s="18">
        <f ca="1">SUM($F$28:AP28)</f>
        <v>-202.55946191062179</v>
      </c>
      <c r="AQ29" s="18">
        <f ca="1">SUM($F$28:AQ28)</f>
        <v>-198.66239222854685</v>
      </c>
      <c r="AR29" s="18">
        <f ca="1">SUM($F$28:AR28)</f>
        <v>-199.86031350041574</v>
      </c>
      <c r="AS29" s="18">
        <f ca="1">SUM($F$28:AS28)</f>
        <v>-194.50075353867169</v>
      </c>
      <c r="AT29" s="18">
        <f ca="1">SUM($F$28:AT28)</f>
        <v>-177.07427921503282</v>
      </c>
      <c r="AU29" s="18">
        <f ca="1">SUM($F$28:AU28)</f>
        <v>-166.3619748645022</v>
      </c>
      <c r="AV29" s="18">
        <f ca="1">SUM($F$28:AV28)</f>
        <v>-159.73390599658481</v>
      </c>
      <c r="AW29" s="18">
        <f ca="1">SUM($F$28:AW28)</f>
        <v>-157.95759230608147</v>
      </c>
      <c r="AX29" s="18">
        <f ca="1">SUM($F$28:AX28)</f>
        <v>-140.09202209863977</v>
      </c>
      <c r="AY29" s="18">
        <f ca="1">SUM($F$28:AY28)</f>
        <v>-138.11277400895082</v>
      </c>
      <c r="AZ29" s="18">
        <f ca="1">SUM($F$28:AZ28)</f>
        <v>-124.31006727453885</v>
      </c>
      <c r="BA29" s="18">
        <f ca="1">SUM($F$28:BA28)</f>
        <v>-109.65358486583335</v>
      </c>
      <c r="BB29" s="18">
        <f ca="1">SUM($F$28:BB28)</f>
        <v>-94.090515916383183</v>
      </c>
      <c r="BC29" s="18">
        <f ca="1">SUM($F$28:BC28)</f>
        <v>-77.564782908204137</v>
      </c>
      <c r="BD29" s="18">
        <f ca="1">SUM($F$28:BD28)</f>
        <v>-60.016839610859378</v>
      </c>
      <c r="BE29" s="18">
        <f ca="1">SUM($F$28:BE28)</f>
        <v>-41.383456521926277</v>
      </c>
      <c r="BF29" s="18">
        <f ca="1">SUM($F$28:BF28)</f>
        <v>-21.407175482045428</v>
      </c>
      <c r="BG29" s="18">
        <f ca="1">SUM($F$28:BG28)</f>
        <v>-0.19524819227504153</v>
      </c>
    </row>
    <row r="30" spans="1:104" x14ac:dyDescent="0.25">
      <c r="A30" s="10"/>
      <c r="B30" s="23"/>
      <c r="C30" s="15"/>
      <c r="D30" s="3"/>
      <c r="E30" s="7"/>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row>
    <row r="31" spans="1:104" x14ac:dyDescent="0.25">
      <c r="B31" s="4"/>
      <c r="C31" s="26" t="s">
        <v>29</v>
      </c>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25"/>
      <c r="BI31" s="25"/>
      <c r="BJ31" s="25"/>
      <c r="BK31" s="25"/>
      <c r="BL31" s="25"/>
      <c r="BM31" s="25"/>
      <c r="BN31" s="25"/>
    </row>
    <row r="32" spans="1:104" x14ac:dyDescent="0.25">
      <c r="A32" s="1" t="s">
        <v>30</v>
      </c>
      <c r="B32" s="4"/>
      <c r="C32" s="2" t="s">
        <v>22</v>
      </c>
      <c r="D32" s="18"/>
      <c r="E32" s="18"/>
      <c r="F32" s="18">
        <f t="shared" ref="F32:AY32" si="31">F20</f>
        <v>-1</v>
      </c>
      <c r="G32" s="18">
        <f t="shared" si="31"/>
        <v>-1</v>
      </c>
      <c r="H32" s="18">
        <f t="shared" si="31"/>
        <v>-3.48</v>
      </c>
      <c r="I32" s="18">
        <f t="shared" si="31"/>
        <v>-57.266666666666673</v>
      </c>
      <c r="J32" s="18">
        <f t="shared" si="31"/>
        <v>-38.298333333333332</v>
      </c>
      <c r="K32" s="18">
        <f t="shared" si="31"/>
        <v>-14.575000000000003</v>
      </c>
      <c r="L32" s="18">
        <f t="shared" si="31"/>
        <v>-11.515000000000008</v>
      </c>
      <c r="M32" s="18">
        <f t="shared" si="31"/>
        <v>11.158333333333331</v>
      </c>
      <c r="N32" s="18">
        <f t="shared" si="31"/>
        <v>9.1833333333333336</v>
      </c>
      <c r="O32" s="18">
        <f t="shared" si="31"/>
        <v>17.191666666666663</v>
      </c>
      <c r="P32" s="18">
        <f t="shared" si="31"/>
        <v>-38.438333333333347</v>
      </c>
      <c r="Q32" s="18">
        <f t="shared" si="31"/>
        <v>-11.049999999999997</v>
      </c>
      <c r="R32" s="18">
        <f t="shared" si="31"/>
        <v>10.46166666666667</v>
      </c>
      <c r="S32" s="18">
        <f t="shared" si="31"/>
        <v>11.318333333333335</v>
      </c>
      <c r="T32" s="18">
        <f t="shared" si="31"/>
        <v>-11.628333333333337</v>
      </c>
      <c r="U32" s="18">
        <f t="shared" si="31"/>
        <v>20.824999999999999</v>
      </c>
      <c r="V32" s="18">
        <f t="shared" si="31"/>
        <v>24.741666666666664</v>
      </c>
      <c r="W32" s="18">
        <f t="shared" si="31"/>
        <v>3.8583333333333343</v>
      </c>
      <c r="X32" s="18">
        <f t="shared" si="31"/>
        <v>11.033333333333331</v>
      </c>
      <c r="Y32" s="18">
        <f t="shared" si="31"/>
        <v>17.191666666666663</v>
      </c>
      <c r="Z32" s="18">
        <f t="shared" si="31"/>
        <v>15.375</v>
      </c>
      <c r="AA32" s="18">
        <f t="shared" si="31"/>
        <v>20.824999999999999</v>
      </c>
      <c r="AB32" s="18">
        <f t="shared" si="31"/>
        <v>20.824999999999999</v>
      </c>
      <c r="AC32" s="18">
        <f t="shared" si="31"/>
        <v>3.2916666666666714</v>
      </c>
      <c r="AD32" s="18">
        <f t="shared" si="31"/>
        <v>18.399999999999999</v>
      </c>
      <c r="AE32" s="18">
        <f t="shared" si="31"/>
        <v>19.524999999999999</v>
      </c>
      <c r="AF32" s="18">
        <f t="shared" si="31"/>
        <v>12.725</v>
      </c>
      <c r="AG32" s="18">
        <f t="shared" si="31"/>
        <v>20.925000000000001</v>
      </c>
      <c r="AH32" s="18">
        <f t="shared" si="31"/>
        <v>12.658333333333331</v>
      </c>
      <c r="AI32" s="18">
        <f t="shared" si="31"/>
        <v>10.671666666666667</v>
      </c>
      <c r="AJ32" s="18">
        <f t="shared" si="31"/>
        <v>16.118333333333332</v>
      </c>
      <c r="AK32" s="18">
        <f t="shared" si="31"/>
        <v>16.776666666666664</v>
      </c>
      <c r="AL32" s="18">
        <f t="shared" si="31"/>
        <v>27.135000000000002</v>
      </c>
      <c r="AM32" s="18">
        <f t="shared" si="31"/>
        <v>3.3349999999999937</v>
      </c>
      <c r="AN32" s="18">
        <f t="shared" si="31"/>
        <v>5.5766666666666644</v>
      </c>
      <c r="AO32" s="18">
        <f t="shared" si="31"/>
        <v>20.785</v>
      </c>
      <c r="AP32" s="18">
        <f t="shared" si="31"/>
        <v>16.501666666666669</v>
      </c>
      <c r="AQ32" s="18">
        <f t="shared" si="31"/>
        <v>16.118333333333332</v>
      </c>
      <c r="AR32" s="18">
        <f t="shared" si="31"/>
        <v>10.993333333333329</v>
      </c>
      <c r="AS32" s="18">
        <f t="shared" si="31"/>
        <v>17.374999999999996</v>
      </c>
      <c r="AT32" s="18">
        <f t="shared" si="31"/>
        <v>28.758333333333336</v>
      </c>
      <c r="AU32" s="18">
        <f t="shared" si="31"/>
        <v>21.2</v>
      </c>
      <c r="AV32" s="18">
        <f t="shared" si="31"/>
        <v>16.625</v>
      </c>
      <c r="AW32" s="18">
        <f t="shared" si="31"/>
        <v>11.491666666666664</v>
      </c>
      <c r="AX32" s="18">
        <f t="shared" si="31"/>
        <v>26.991666666666667</v>
      </c>
      <c r="AY32" s="18">
        <f t="shared" si="31"/>
        <v>10.51</v>
      </c>
      <c r="AZ32" s="18">
        <f t="shared" ref="AZ32:BG32" si="32">AZ20</f>
        <v>21.86</v>
      </c>
      <c r="BA32" s="18">
        <f t="shared" si="32"/>
        <v>21.86</v>
      </c>
      <c r="BB32" s="18">
        <f t="shared" si="32"/>
        <v>21.86</v>
      </c>
      <c r="BC32" s="18">
        <f t="shared" si="32"/>
        <v>21.86</v>
      </c>
      <c r="BD32" s="18">
        <f t="shared" si="32"/>
        <v>21.86</v>
      </c>
      <c r="BE32" s="18">
        <f t="shared" si="32"/>
        <v>21.86</v>
      </c>
      <c r="BF32" s="18">
        <f t="shared" si="32"/>
        <v>21.86</v>
      </c>
      <c r="BG32" s="18">
        <f t="shared" si="32"/>
        <v>21.86</v>
      </c>
      <c r="BH32" s="25"/>
      <c r="BI32" s="25"/>
      <c r="BJ32" s="25"/>
      <c r="BK32" s="25"/>
      <c r="BL32" s="25"/>
      <c r="BM32" s="25"/>
      <c r="BN32" s="25"/>
    </row>
    <row r="33" spans="1:68" x14ac:dyDescent="0.25">
      <c r="A33" s="39">
        <v>0.09</v>
      </c>
      <c r="B33" s="4"/>
      <c r="C33" s="2" t="s">
        <v>20</v>
      </c>
      <c r="D33" s="18"/>
      <c r="E33" s="18"/>
      <c r="F33" s="18">
        <f t="shared" ref="F33:BG33" si="33">1/(1+$A$33)^F$2</f>
        <v>0.84167999326655996</v>
      </c>
      <c r="G33" s="18">
        <f t="shared" si="33"/>
        <v>0.77218348006106419</v>
      </c>
      <c r="H33" s="18">
        <f t="shared" si="33"/>
        <v>0.7084252110651964</v>
      </c>
      <c r="I33" s="18">
        <f t="shared" si="33"/>
        <v>0.64993138629834524</v>
      </c>
      <c r="J33" s="18">
        <f t="shared" si="33"/>
        <v>0.5962673268792158</v>
      </c>
      <c r="K33" s="18">
        <f t="shared" si="33"/>
        <v>0.54703424484331731</v>
      </c>
      <c r="L33" s="18">
        <f t="shared" si="33"/>
        <v>0.50186627967276809</v>
      </c>
      <c r="M33" s="18">
        <f t="shared" si="33"/>
        <v>0.46042777951630098</v>
      </c>
      <c r="N33" s="18">
        <f t="shared" si="33"/>
        <v>0.42241080689568894</v>
      </c>
      <c r="O33" s="18">
        <f t="shared" si="33"/>
        <v>0.38753285036301738</v>
      </c>
      <c r="P33" s="18">
        <f t="shared" si="33"/>
        <v>0.35553472510368567</v>
      </c>
      <c r="Q33" s="18">
        <f t="shared" si="33"/>
        <v>0.32617864688411524</v>
      </c>
      <c r="R33" s="18">
        <f t="shared" si="33"/>
        <v>0.29924646503129837</v>
      </c>
      <c r="S33" s="18">
        <f t="shared" si="33"/>
        <v>0.27453804131311776</v>
      </c>
      <c r="T33" s="18">
        <f t="shared" si="33"/>
        <v>0.2518697626725851</v>
      </c>
      <c r="U33" s="18">
        <f t="shared" si="33"/>
        <v>0.23107317676383954</v>
      </c>
      <c r="V33" s="18">
        <f t="shared" si="33"/>
        <v>0.21199374015031147</v>
      </c>
      <c r="W33" s="18">
        <f t="shared" si="33"/>
        <v>0.19448966986267105</v>
      </c>
      <c r="X33" s="18">
        <f t="shared" si="33"/>
        <v>0.17843088978226704</v>
      </c>
      <c r="Y33" s="18">
        <f t="shared" si="33"/>
        <v>0.16369806402042844</v>
      </c>
      <c r="Z33" s="18">
        <f t="shared" si="33"/>
        <v>0.15018171011048481</v>
      </c>
      <c r="AA33" s="18">
        <f t="shared" si="33"/>
        <v>0.13778138542246313</v>
      </c>
      <c r="AB33" s="18">
        <f t="shared" si="33"/>
        <v>0.12640494075455333</v>
      </c>
      <c r="AC33" s="18">
        <f t="shared" si="33"/>
        <v>0.11596783555463605</v>
      </c>
      <c r="AD33" s="18">
        <f t="shared" si="33"/>
        <v>0.10639250968315234</v>
      </c>
      <c r="AE33" s="18">
        <f t="shared" si="33"/>
        <v>9.7607807048763609E-2</v>
      </c>
      <c r="AF33" s="18">
        <f t="shared" si="33"/>
        <v>8.954844683372809E-2</v>
      </c>
      <c r="AG33" s="18">
        <f t="shared" si="33"/>
        <v>8.2154538379567044E-2</v>
      </c>
      <c r="AH33" s="18">
        <f t="shared" si="33"/>
        <v>7.5371136128043151E-2</v>
      </c>
      <c r="AI33" s="18">
        <f t="shared" si="33"/>
        <v>6.914783131013133E-2</v>
      </c>
      <c r="AJ33" s="18">
        <f t="shared" si="33"/>
        <v>6.3438377348744343E-2</v>
      </c>
      <c r="AK33" s="18">
        <f t="shared" si="33"/>
        <v>5.8200346191508566E-2</v>
      </c>
      <c r="AL33" s="18">
        <f t="shared" si="33"/>
        <v>5.3394813019732625E-2</v>
      </c>
      <c r="AM33" s="18">
        <f t="shared" si="33"/>
        <v>4.8986066990580383E-2</v>
      </c>
      <c r="AN33" s="18">
        <f t="shared" si="33"/>
        <v>4.4941345862917786E-2</v>
      </c>
      <c r="AO33" s="18">
        <f t="shared" si="33"/>
        <v>4.1230592534786961E-2</v>
      </c>
      <c r="AP33" s="18">
        <f t="shared" si="33"/>
        <v>3.782623168329078E-2</v>
      </c>
      <c r="AQ33" s="18">
        <f t="shared" si="33"/>
        <v>3.4702964847055769E-2</v>
      </c>
      <c r="AR33" s="18">
        <f t="shared" si="33"/>
        <v>3.1837582428491523E-2</v>
      </c>
      <c r="AS33" s="18">
        <f t="shared" si="33"/>
        <v>2.9208791218799563E-2</v>
      </c>
      <c r="AT33" s="18">
        <f t="shared" si="33"/>
        <v>2.6797056164036295E-2</v>
      </c>
      <c r="AU33" s="18">
        <f t="shared" si="33"/>
        <v>2.4584455196363569E-2</v>
      </c>
      <c r="AV33" s="18">
        <f t="shared" si="33"/>
        <v>2.2554546051709697E-2</v>
      </c>
      <c r="AW33" s="18">
        <f t="shared" si="33"/>
        <v>2.0692244084137335E-2</v>
      </c>
      <c r="AX33" s="18">
        <f t="shared" si="33"/>
        <v>1.8983710168933333E-2</v>
      </c>
      <c r="AY33" s="18">
        <f t="shared" si="33"/>
        <v>1.7416247861406726E-2</v>
      </c>
      <c r="AZ33" s="18">
        <f t="shared" si="33"/>
        <v>1.5978209047162135E-2</v>
      </c>
      <c r="BA33" s="18">
        <f t="shared" si="33"/>
        <v>1.4658907382717554E-2</v>
      </c>
      <c r="BB33" s="18">
        <f t="shared" si="33"/>
        <v>1.3448538883227112E-2</v>
      </c>
      <c r="BC33" s="18">
        <f t="shared" si="33"/>
        <v>1.2338109067180835E-2</v>
      </c>
      <c r="BD33" s="18">
        <f t="shared" si="33"/>
        <v>1.1319366116679667E-2</v>
      </c>
      <c r="BE33" s="18">
        <f t="shared" si="33"/>
        <v>1.038473955658685E-2</v>
      </c>
      <c r="BF33" s="18">
        <f t="shared" si="33"/>
        <v>9.5272839968686684E-3</v>
      </c>
      <c r="BG33" s="18">
        <f t="shared" si="33"/>
        <v>8.7406275200629987E-3</v>
      </c>
      <c r="BH33" s="25"/>
      <c r="BI33" s="25"/>
      <c r="BJ33" s="25"/>
      <c r="BK33" s="25"/>
      <c r="BL33" s="25"/>
      <c r="BM33" s="25"/>
      <c r="BN33" s="25"/>
    </row>
    <row r="34" spans="1:68" x14ac:dyDescent="0.25">
      <c r="B34" s="14">
        <f>SUM(D34:BG34)</f>
        <v>-32.504868910592194</v>
      </c>
      <c r="C34" s="1" t="s">
        <v>21</v>
      </c>
      <c r="D34" s="18"/>
      <c r="E34" s="18"/>
      <c r="F34" s="19">
        <f>F32*F33</f>
        <v>-0.84167999326655996</v>
      </c>
      <c r="G34" s="19">
        <f t="shared" ref="G34:AY34" si="34">G32*G33</f>
        <v>-0.77218348006106419</v>
      </c>
      <c r="H34" s="19">
        <f t="shared" si="34"/>
        <v>-2.4653197345068834</v>
      </c>
      <c r="I34" s="19">
        <f t="shared" si="34"/>
        <v>-37.219404055351909</v>
      </c>
      <c r="J34" s="19">
        <f t="shared" si="34"/>
        <v>-22.836044840595832</v>
      </c>
      <c r="K34" s="19">
        <f t="shared" si="34"/>
        <v>-7.9730241185913515</v>
      </c>
      <c r="L34" s="19">
        <f t="shared" si="34"/>
        <v>-5.7789902104319282</v>
      </c>
      <c r="M34" s="19">
        <f t="shared" si="34"/>
        <v>5.1376066397693911</v>
      </c>
      <c r="N34" s="19">
        <f t="shared" si="34"/>
        <v>3.8791392433254104</v>
      </c>
      <c r="O34" s="19">
        <f t="shared" si="34"/>
        <v>6.6623355858242057</v>
      </c>
      <c r="P34" s="19">
        <f t="shared" si="34"/>
        <v>-13.666162275110509</v>
      </c>
      <c r="Q34" s="19">
        <f t="shared" si="34"/>
        <v>-3.6042740480694726</v>
      </c>
      <c r="R34" s="19">
        <f t="shared" si="34"/>
        <v>3.1306167683357673</v>
      </c>
      <c r="S34" s="19">
        <f t="shared" si="34"/>
        <v>3.1073130642623052</v>
      </c>
      <c r="T34" s="19">
        <f t="shared" si="34"/>
        <v>-2.928825556944378</v>
      </c>
      <c r="U34" s="19">
        <f t="shared" si="34"/>
        <v>4.8120989061069581</v>
      </c>
      <c r="V34" s="19">
        <f t="shared" si="34"/>
        <v>5.2450784542189552</v>
      </c>
      <c r="W34" s="19">
        <f t="shared" si="34"/>
        <v>0.75040597622013927</v>
      </c>
      <c r="X34" s="19">
        <f t="shared" si="34"/>
        <v>1.9686874839310127</v>
      </c>
      <c r="Y34" s="19">
        <f t="shared" si="34"/>
        <v>2.8142425506178652</v>
      </c>
      <c r="Z34" s="19">
        <f t="shared" si="34"/>
        <v>2.309043792948704</v>
      </c>
      <c r="AA34" s="19">
        <f t="shared" si="34"/>
        <v>2.8692973514227944</v>
      </c>
      <c r="AB34" s="19">
        <f t="shared" si="34"/>
        <v>2.6323828912135729</v>
      </c>
      <c r="AC34" s="19">
        <f t="shared" si="34"/>
        <v>0.38172745870067754</v>
      </c>
      <c r="AD34" s="19">
        <f t="shared" si="34"/>
        <v>1.9576221781700029</v>
      </c>
      <c r="AE34" s="19">
        <f t="shared" si="34"/>
        <v>1.9057924326271094</v>
      </c>
      <c r="AF34" s="19">
        <f t="shared" si="34"/>
        <v>1.13950398595919</v>
      </c>
      <c r="AG34" s="19">
        <f t="shared" si="34"/>
        <v>1.7190837155924406</v>
      </c>
      <c r="AH34" s="19">
        <f t="shared" si="34"/>
        <v>0.95407296482081272</v>
      </c>
      <c r="AI34" s="19">
        <f t="shared" si="34"/>
        <v>0.73792260646461816</v>
      </c>
      <c r="AJ34" s="19">
        <f t="shared" si="34"/>
        <v>1.0225209122328442</v>
      </c>
      <c r="AK34" s="19">
        <f t="shared" si="34"/>
        <v>0.97640780793954185</v>
      </c>
      <c r="AL34" s="19">
        <f t="shared" si="34"/>
        <v>1.4488682512904449</v>
      </c>
      <c r="AM34" s="19">
        <f t="shared" si="34"/>
        <v>0.16336853341358526</v>
      </c>
      <c r="AN34" s="19">
        <f t="shared" si="34"/>
        <v>0.25062290542887145</v>
      </c>
      <c r="AO34" s="19">
        <f t="shared" si="34"/>
        <v>0.85697786583554703</v>
      </c>
      <c r="AP34" s="19">
        <f t="shared" si="34"/>
        <v>0.62419586649377012</v>
      </c>
      <c r="AQ34" s="19">
        <f t="shared" si="34"/>
        <v>0.55935395505979391</v>
      </c>
      <c r="AR34" s="19">
        <f t="shared" si="34"/>
        <v>0.35000115616388333</v>
      </c>
      <c r="AS34" s="19">
        <f t="shared" si="34"/>
        <v>0.50750274742664225</v>
      </c>
      <c r="AT34" s="19">
        <f t="shared" si="34"/>
        <v>0.77063867351741056</v>
      </c>
      <c r="AU34" s="19">
        <f t="shared" si="34"/>
        <v>0.52119045016290766</v>
      </c>
      <c r="AV34" s="19">
        <f t="shared" si="34"/>
        <v>0.37496932810967371</v>
      </c>
      <c r="AW34" s="19">
        <f t="shared" si="34"/>
        <v>0.23778837160021146</v>
      </c>
      <c r="AX34" s="19">
        <f t="shared" si="34"/>
        <v>0.51240197697645895</v>
      </c>
      <c r="AY34" s="19">
        <f t="shared" si="34"/>
        <v>0.18304476502338468</v>
      </c>
      <c r="AZ34" s="19">
        <f t="shared" ref="AZ34:BG34" si="35">AZ32*AZ33</f>
        <v>0.34928364977096427</v>
      </c>
      <c r="BA34" s="19">
        <f t="shared" si="35"/>
        <v>0.32044371538620575</v>
      </c>
      <c r="BB34" s="19">
        <f t="shared" si="35"/>
        <v>0.29398505998734464</v>
      </c>
      <c r="BC34" s="19">
        <f t="shared" si="35"/>
        <v>0.26971106420857305</v>
      </c>
      <c r="BD34" s="19">
        <f t="shared" si="35"/>
        <v>0.24744134331061751</v>
      </c>
      <c r="BE34" s="19">
        <f t="shared" si="35"/>
        <v>0.22701040670698852</v>
      </c>
      <c r="BF34" s="19">
        <f t="shared" si="35"/>
        <v>0.20826642817154908</v>
      </c>
      <c r="BG34" s="19">
        <f t="shared" si="35"/>
        <v>0.19107011758857714</v>
      </c>
      <c r="BH34" s="25"/>
      <c r="BI34" s="25"/>
      <c r="BJ34" s="25"/>
      <c r="BK34" s="25"/>
      <c r="BL34" s="25"/>
      <c r="BM34" s="25"/>
      <c r="BN34" s="25"/>
    </row>
    <row r="35" spans="1:68" x14ac:dyDescent="0.25">
      <c r="B35" s="55">
        <f>B34/(B22*2.47105)*1000</f>
        <v>-19.186980514636925</v>
      </c>
      <c r="C35" s="1" t="s">
        <v>31</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25"/>
      <c r="BI35" s="25"/>
      <c r="BJ35" s="25"/>
      <c r="BK35" s="25"/>
      <c r="BL35" s="25"/>
      <c r="BM35" s="25"/>
      <c r="BN35" s="25"/>
    </row>
    <row r="36" spans="1:68" x14ac:dyDescent="0.25">
      <c r="B36" s="4"/>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45"/>
      <c r="BI36" s="45"/>
      <c r="BJ36" s="45"/>
      <c r="BK36" s="45"/>
      <c r="BL36" s="45"/>
      <c r="BM36" s="45"/>
      <c r="BN36" s="45"/>
      <c r="BO36" s="46"/>
      <c r="BP36" s="46"/>
    </row>
    <row r="37" spans="1:68" x14ac:dyDescent="0.25">
      <c r="B37" s="4"/>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50"/>
      <c r="BI37" s="50"/>
      <c r="BJ37" s="45"/>
      <c r="BK37" s="45"/>
      <c r="BL37" s="45"/>
      <c r="BM37" s="45"/>
      <c r="BN37" s="45"/>
      <c r="BO37" s="46"/>
      <c r="BP37" s="46"/>
    </row>
    <row r="38" spans="1:68" x14ac:dyDescent="0.25">
      <c r="B38" s="4"/>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51"/>
      <c r="BI38" s="51"/>
      <c r="BJ38" s="63"/>
      <c r="BK38" s="63"/>
      <c r="BL38" s="63"/>
      <c r="BM38" s="63"/>
      <c r="BN38" s="63"/>
      <c r="BO38" s="46"/>
      <c r="BP38" s="46"/>
    </row>
    <row r="39" spans="1:68" x14ac:dyDescent="0.25">
      <c r="B39" s="4"/>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47"/>
      <c r="BI39" s="47"/>
      <c r="BJ39" s="48"/>
      <c r="BK39" s="48"/>
      <c r="BL39" s="48"/>
      <c r="BM39" s="48"/>
      <c r="BN39" s="48"/>
      <c r="BO39" s="46"/>
      <c r="BP39" s="46"/>
    </row>
    <row r="40" spans="1:68" x14ac:dyDescent="0.25">
      <c r="B40" s="4"/>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52"/>
      <c r="BI40" s="52"/>
      <c r="BJ40" s="53"/>
      <c r="BK40" s="53"/>
      <c r="BL40" s="53"/>
      <c r="BM40" s="53"/>
      <c r="BN40" s="53"/>
      <c r="BO40" s="46"/>
      <c r="BP40" s="46"/>
    </row>
    <row r="41" spans="1:68" x14ac:dyDescent="0.25">
      <c r="B41" s="4"/>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45"/>
      <c r="BI41" s="45"/>
      <c r="BJ41" s="45"/>
      <c r="BK41" s="45"/>
      <c r="BL41" s="45"/>
      <c r="BM41" s="45"/>
      <c r="BN41" s="45"/>
      <c r="BO41" s="46"/>
      <c r="BP41" s="46"/>
    </row>
    <row r="42" spans="1:68" x14ac:dyDescent="0.25">
      <c r="B42" s="4"/>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50"/>
      <c r="BI42" s="50"/>
      <c r="BJ42" s="45"/>
      <c r="BK42" s="45"/>
      <c r="BL42" s="45"/>
      <c r="BM42" s="45"/>
      <c r="BN42" s="45"/>
      <c r="BO42" s="46"/>
      <c r="BP42" s="46"/>
    </row>
    <row r="43" spans="1:68" x14ac:dyDescent="0.25">
      <c r="B43" s="4"/>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51"/>
      <c r="BI43" s="51"/>
      <c r="BJ43" s="63"/>
      <c r="BK43" s="63"/>
      <c r="BL43" s="63"/>
      <c r="BM43" s="63"/>
      <c r="BN43" s="63"/>
      <c r="BO43" s="46"/>
      <c r="BP43" s="46"/>
    </row>
    <row r="44" spans="1:68" x14ac:dyDescent="0.25">
      <c r="B44" s="4"/>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47"/>
      <c r="BI44" s="47"/>
      <c r="BJ44" s="48"/>
      <c r="BK44" s="48"/>
      <c r="BL44" s="48"/>
      <c r="BM44" s="48"/>
      <c r="BN44" s="48"/>
      <c r="BO44" s="46"/>
      <c r="BP44" s="46"/>
    </row>
    <row r="45" spans="1:68" x14ac:dyDescent="0.25">
      <c r="B45" s="4"/>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52"/>
      <c r="BI45" s="52"/>
      <c r="BJ45" s="53"/>
      <c r="BK45" s="53"/>
      <c r="BL45" s="53"/>
      <c r="BM45" s="53"/>
      <c r="BN45" s="53"/>
      <c r="BO45" s="46"/>
      <c r="BP45" s="46"/>
    </row>
    <row r="46" spans="1:68" x14ac:dyDescent="0.25">
      <c r="B46" s="4"/>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45"/>
      <c r="BI46" s="45"/>
      <c r="BJ46" s="45"/>
      <c r="BK46" s="45"/>
      <c r="BL46" s="45"/>
      <c r="BM46" s="45"/>
      <c r="BN46" s="45"/>
      <c r="BO46" s="46"/>
      <c r="BP46" s="46"/>
    </row>
    <row r="47" spans="1:68" x14ac:dyDescent="0.25">
      <c r="B47" s="4"/>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50"/>
      <c r="BI47" s="50"/>
      <c r="BJ47" s="45"/>
      <c r="BK47" s="45"/>
      <c r="BL47" s="45"/>
      <c r="BM47" s="45"/>
      <c r="BN47" s="45"/>
      <c r="BO47" s="46"/>
      <c r="BP47" s="46"/>
    </row>
    <row r="48" spans="1:68" x14ac:dyDescent="0.25">
      <c r="B48" s="4"/>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51"/>
      <c r="BI48" s="51"/>
      <c r="BJ48" s="63"/>
      <c r="BK48" s="63"/>
      <c r="BL48" s="63"/>
      <c r="BM48" s="63"/>
      <c r="BN48" s="63"/>
      <c r="BO48" s="46"/>
      <c r="BP48" s="46"/>
    </row>
    <row r="49" spans="2:68" x14ac:dyDescent="0.25">
      <c r="B49" s="4"/>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47"/>
      <c r="BI49" s="47"/>
      <c r="BJ49" s="48"/>
      <c r="BK49" s="48"/>
      <c r="BL49" s="48"/>
      <c r="BM49" s="48"/>
      <c r="BN49" s="48"/>
      <c r="BO49" s="46"/>
      <c r="BP49" s="46"/>
    </row>
    <row r="50" spans="2:68" x14ac:dyDescent="0.25">
      <c r="B50" s="4"/>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52"/>
      <c r="BI50" s="52"/>
      <c r="BJ50" s="53"/>
      <c r="BK50" s="53"/>
      <c r="BL50" s="53"/>
      <c r="BM50" s="53"/>
      <c r="BN50" s="53"/>
      <c r="BO50" s="46"/>
      <c r="BP50" s="46"/>
    </row>
    <row r="51" spans="2:68" x14ac:dyDescent="0.25">
      <c r="B51" s="4"/>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45"/>
      <c r="BI51" s="45"/>
      <c r="BJ51" s="45"/>
      <c r="BK51" s="45"/>
      <c r="BL51" s="45"/>
      <c r="BM51" s="45"/>
      <c r="BN51" s="45"/>
      <c r="BO51" s="46"/>
      <c r="BP51" s="46"/>
    </row>
    <row r="52" spans="2:68" x14ac:dyDescent="0.25">
      <c r="B52" s="4"/>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50"/>
      <c r="BI52" s="50"/>
      <c r="BJ52" s="45"/>
      <c r="BK52" s="45"/>
      <c r="BL52" s="45"/>
      <c r="BM52" s="45"/>
      <c r="BN52" s="45"/>
      <c r="BO52" s="46"/>
      <c r="BP52" s="46"/>
    </row>
    <row r="53" spans="2:68" x14ac:dyDescent="0.25">
      <c r="B53" s="4"/>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54"/>
      <c r="BI53" s="54"/>
      <c r="BJ53" s="45"/>
      <c r="BK53" s="45"/>
      <c r="BL53" s="45"/>
      <c r="BM53" s="45"/>
      <c r="BN53" s="45"/>
      <c r="BO53" s="46"/>
      <c r="BP53" s="46"/>
    </row>
    <row r="54" spans="2:68" x14ac:dyDescent="0.25">
      <c r="B54" s="4"/>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46"/>
      <c r="BI54" s="46"/>
      <c r="BJ54" s="45"/>
      <c r="BK54" s="45"/>
      <c r="BL54" s="45"/>
      <c r="BM54" s="45"/>
      <c r="BN54" s="45"/>
      <c r="BO54" s="46"/>
      <c r="BP54" s="46"/>
    </row>
    <row r="55" spans="2:68" x14ac:dyDescent="0.25">
      <c r="B55" s="4"/>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45"/>
      <c r="BI55" s="45"/>
      <c r="BJ55" s="45"/>
      <c r="BK55" s="45"/>
      <c r="BL55" s="45"/>
      <c r="BM55" s="45"/>
      <c r="BN55" s="45"/>
      <c r="BO55" s="46"/>
      <c r="BP55" s="46"/>
    </row>
    <row r="56" spans="2:68" x14ac:dyDescent="0.25">
      <c r="B56" s="4"/>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45"/>
      <c r="BI56" s="45"/>
      <c r="BJ56" s="45"/>
      <c r="BK56" s="45"/>
      <c r="BL56" s="45"/>
      <c r="BM56" s="45"/>
      <c r="BN56" s="45"/>
      <c r="BO56" s="46"/>
      <c r="BP56" s="46"/>
    </row>
    <row r="57" spans="2:68" x14ac:dyDescent="0.25">
      <c r="B57" s="4"/>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45"/>
      <c r="BI57" s="45"/>
      <c r="BJ57" s="45"/>
      <c r="BK57" s="45"/>
      <c r="BL57" s="45"/>
      <c r="BM57" s="45"/>
      <c r="BN57" s="45"/>
      <c r="BO57" s="46"/>
      <c r="BP57" s="46"/>
    </row>
    <row r="58" spans="2:68" x14ac:dyDescent="0.25">
      <c r="B58" s="4"/>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45"/>
      <c r="BI58" s="45"/>
      <c r="BJ58" s="45"/>
      <c r="BK58" s="45"/>
      <c r="BL58" s="45"/>
      <c r="BM58" s="45"/>
      <c r="BN58" s="45"/>
      <c r="BO58" s="46"/>
      <c r="BP58" s="46"/>
    </row>
    <row r="59" spans="2:68" x14ac:dyDescent="0.25">
      <c r="B59" s="4"/>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25"/>
      <c r="BI59" s="25"/>
      <c r="BJ59" s="25"/>
      <c r="BK59" s="25"/>
      <c r="BL59" s="25"/>
      <c r="BM59" s="25"/>
      <c r="BN59" s="25"/>
    </row>
    <row r="60" spans="2:68" x14ac:dyDescent="0.25">
      <c r="B60" s="4"/>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25"/>
      <c r="BI60" s="25"/>
      <c r="BJ60" s="25"/>
      <c r="BK60" s="25"/>
      <c r="BL60" s="25"/>
      <c r="BM60" s="25"/>
      <c r="BN60" s="25"/>
    </row>
    <row r="61" spans="2:68" x14ac:dyDescent="0.25">
      <c r="B61" s="4"/>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25"/>
      <c r="BI61" s="25"/>
      <c r="BJ61" s="25"/>
      <c r="BK61" s="25"/>
      <c r="BL61" s="25"/>
      <c r="BM61" s="25"/>
      <c r="BN61" s="25"/>
    </row>
    <row r="62" spans="2:68" x14ac:dyDescent="0.25">
      <c r="B62" s="4"/>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25"/>
      <c r="BI62" s="25"/>
      <c r="BJ62" s="25"/>
      <c r="BK62" s="25"/>
      <c r="BL62" s="25"/>
      <c r="BM62" s="25"/>
      <c r="BN62" s="25"/>
    </row>
    <row r="63" spans="2:68" x14ac:dyDescent="0.25">
      <c r="B63" s="4"/>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25"/>
      <c r="BI63" s="25"/>
      <c r="BJ63" s="25"/>
      <c r="BK63" s="25"/>
      <c r="BL63" s="25"/>
      <c r="BM63" s="25"/>
      <c r="BN63" s="25"/>
    </row>
    <row r="64" spans="2:68" x14ac:dyDescent="0.25">
      <c r="B64" s="4"/>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25"/>
      <c r="BI64" s="25"/>
      <c r="BJ64" s="25"/>
      <c r="BK64" s="25"/>
      <c r="BL64" s="25"/>
      <c r="BM64" s="25"/>
      <c r="BN64" s="25"/>
    </row>
    <row r="65" spans="2:66" x14ac:dyDescent="0.25">
      <c r="B65" s="4"/>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25"/>
      <c r="BI65" s="25"/>
      <c r="BJ65" s="25"/>
      <c r="BK65" s="25"/>
      <c r="BL65" s="25"/>
      <c r="BM65" s="25"/>
      <c r="BN65" s="25"/>
    </row>
    <row r="66" spans="2:66" x14ac:dyDescent="0.25">
      <c r="B66" s="4"/>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25"/>
      <c r="BI66" s="25"/>
      <c r="BJ66" s="25"/>
      <c r="BK66" s="25"/>
      <c r="BL66" s="25"/>
      <c r="BM66" s="25"/>
      <c r="BN66" s="25"/>
    </row>
    <row r="67" spans="2:66" x14ac:dyDescent="0.25">
      <c r="B67" s="4"/>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25"/>
      <c r="BI67" s="25"/>
      <c r="BJ67" s="25"/>
      <c r="BK67" s="25"/>
      <c r="BL67" s="25"/>
      <c r="BM67" s="25"/>
      <c r="BN67" s="25"/>
    </row>
    <row r="68" spans="2:66" x14ac:dyDescent="0.25">
      <c r="B68" s="4"/>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25"/>
      <c r="BI68" s="25"/>
      <c r="BJ68" s="25"/>
      <c r="BK68" s="25"/>
      <c r="BL68" s="25"/>
      <c r="BM68" s="25"/>
      <c r="BN68" s="25"/>
    </row>
    <row r="69" spans="2:66" x14ac:dyDescent="0.25">
      <c r="B69" s="4"/>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25"/>
      <c r="BI69" s="25"/>
      <c r="BJ69" s="25"/>
      <c r="BK69" s="25"/>
      <c r="BL69" s="25"/>
      <c r="BM69" s="25"/>
      <c r="BN69" s="25"/>
    </row>
    <row r="70" spans="2:66" x14ac:dyDescent="0.25">
      <c r="B70" s="4"/>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25"/>
      <c r="BI70" s="25"/>
      <c r="BJ70" s="25"/>
      <c r="BK70" s="25"/>
      <c r="BL70" s="25"/>
      <c r="BM70" s="25"/>
      <c r="BN70" s="25"/>
    </row>
    <row r="71" spans="2:66" x14ac:dyDescent="0.25">
      <c r="B71" s="4"/>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25"/>
      <c r="BI71" s="25"/>
      <c r="BJ71" s="25"/>
      <c r="BK71" s="25"/>
      <c r="BL71" s="25"/>
      <c r="BM71" s="25"/>
      <c r="BN71" s="25"/>
    </row>
    <row r="72" spans="2:66" x14ac:dyDescent="0.25">
      <c r="B72" s="4"/>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25"/>
      <c r="BI72" s="25"/>
      <c r="BJ72" s="25"/>
      <c r="BK72" s="25"/>
      <c r="BL72" s="25"/>
      <c r="BM72" s="25"/>
      <c r="BN72" s="25"/>
    </row>
    <row r="73" spans="2:66" x14ac:dyDescent="0.25">
      <c r="B73" s="4"/>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25"/>
      <c r="BI73" s="25"/>
      <c r="BJ73" s="25"/>
      <c r="BK73" s="25"/>
      <c r="BL73" s="25"/>
      <c r="BM73" s="25"/>
      <c r="BN73" s="25"/>
    </row>
    <row r="74" spans="2:66" x14ac:dyDescent="0.25">
      <c r="B74" s="4"/>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25"/>
      <c r="BI74" s="25"/>
      <c r="BJ74" s="25"/>
      <c r="BK74" s="25"/>
      <c r="BL74" s="25"/>
      <c r="BM74" s="25"/>
      <c r="BN74" s="25"/>
    </row>
    <row r="75" spans="2:66" x14ac:dyDescent="0.25">
      <c r="B75" s="4"/>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25"/>
      <c r="BI75" s="25"/>
      <c r="BJ75" s="25"/>
      <c r="BK75" s="25"/>
      <c r="BL75" s="25"/>
      <c r="BM75" s="25"/>
      <c r="BN75" s="25"/>
    </row>
    <row r="76" spans="2:66" x14ac:dyDescent="0.25">
      <c r="B76" s="4"/>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25"/>
      <c r="BI76" s="25"/>
      <c r="BJ76" s="25"/>
      <c r="BK76" s="25"/>
      <c r="BL76" s="25"/>
      <c r="BM76" s="25"/>
      <c r="BN76" s="25"/>
    </row>
    <row r="77" spans="2:66" x14ac:dyDescent="0.25">
      <c r="B77" s="4"/>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25"/>
      <c r="BI77" s="25"/>
      <c r="BJ77" s="25"/>
      <c r="BK77" s="25"/>
      <c r="BL77" s="25"/>
      <c r="BM77" s="25"/>
      <c r="BN77" s="25"/>
    </row>
    <row r="78" spans="2:66" x14ac:dyDescent="0.25">
      <c r="B78" s="4"/>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25"/>
      <c r="BI78" s="25"/>
      <c r="BJ78" s="25"/>
      <c r="BK78" s="25"/>
      <c r="BL78" s="25"/>
      <c r="BM78" s="25"/>
      <c r="BN78" s="25"/>
    </row>
    <row r="79" spans="2:66" x14ac:dyDescent="0.25">
      <c r="B79" s="4"/>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25"/>
      <c r="BI79" s="25"/>
      <c r="BJ79" s="25"/>
      <c r="BK79" s="25"/>
      <c r="BL79" s="25"/>
      <c r="BM79" s="25"/>
      <c r="BN79" s="25"/>
    </row>
    <row r="80" spans="2:66" x14ac:dyDescent="0.25">
      <c r="B80" s="4"/>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25"/>
      <c r="BI80" s="25"/>
      <c r="BJ80" s="25"/>
      <c r="BK80" s="25"/>
      <c r="BL80" s="25"/>
      <c r="BM80" s="25"/>
      <c r="BN80" s="25"/>
    </row>
    <row r="81" spans="2:66" x14ac:dyDescent="0.25">
      <c r="B81" s="4"/>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25"/>
      <c r="BI81" s="25"/>
      <c r="BJ81" s="25"/>
      <c r="BK81" s="25"/>
      <c r="BL81" s="25"/>
      <c r="BM81" s="25"/>
      <c r="BN81" s="25"/>
    </row>
    <row r="82" spans="2:66" x14ac:dyDescent="0.25">
      <c r="B82" s="4"/>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25"/>
      <c r="BI82" s="25"/>
      <c r="BJ82" s="25"/>
      <c r="BK82" s="25"/>
      <c r="BL82" s="25"/>
      <c r="BM82" s="25"/>
      <c r="BN82" s="25"/>
    </row>
    <row r="83" spans="2:66" x14ac:dyDescent="0.25">
      <c r="B83" s="4"/>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25"/>
      <c r="BI83" s="25"/>
      <c r="BJ83" s="25"/>
      <c r="BK83" s="25"/>
      <c r="BL83" s="25"/>
      <c r="BM83" s="25"/>
      <c r="BN83" s="25"/>
    </row>
    <row r="84" spans="2:66" x14ac:dyDescent="0.25">
      <c r="B84" s="4"/>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25"/>
      <c r="BI84" s="25"/>
      <c r="BJ84" s="25"/>
      <c r="BK84" s="25"/>
      <c r="BL84" s="25"/>
      <c r="BM84" s="25"/>
      <c r="BN84" s="25"/>
    </row>
    <row r="85" spans="2:66" x14ac:dyDescent="0.25">
      <c r="B85" s="4"/>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25"/>
      <c r="BI85" s="25"/>
      <c r="BJ85" s="25"/>
      <c r="BK85" s="25"/>
      <c r="BL85" s="25"/>
      <c r="BM85" s="25"/>
      <c r="BN85" s="25"/>
    </row>
    <row r="86" spans="2:66" x14ac:dyDescent="0.25">
      <c r="B86" s="4"/>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25"/>
      <c r="BI86" s="25"/>
      <c r="BJ86" s="25"/>
      <c r="BK86" s="25"/>
      <c r="BL86" s="25"/>
      <c r="BM86" s="25"/>
      <c r="BN86" s="25"/>
    </row>
    <row r="87" spans="2:66" x14ac:dyDescent="0.25">
      <c r="B87" s="4"/>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25"/>
      <c r="BI87" s="25"/>
      <c r="BJ87" s="25"/>
      <c r="BK87" s="25"/>
      <c r="BL87" s="25"/>
      <c r="BM87" s="25"/>
      <c r="BN87" s="25"/>
    </row>
    <row r="88" spans="2:66" x14ac:dyDescent="0.25">
      <c r="B88" s="4"/>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25"/>
      <c r="BI88" s="25"/>
      <c r="BJ88" s="25"/>
      <c r="BK88" s="25"/>
      <c r="BL88" s="25"/>
      <c r="BM88" s="25"/>
      <c r="BN88" s="25"/>
    </row>
    <row r="89" spans="2:66" x14ac:dyDescent="0.25">
      <c r="B89" s="4"/>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25"/>
      <c r="BI89" s="25"/>
      <c r="BJ89" s="25"/>
      <c r="BK89" s="25"/>
      <c r="BL89" s="25"/>
      <c r="BM89" s="25"/>
      <c r="BN89" s="25"/>
    </row>
    <row r="90" spans="2:66" x14ac:dyDescent="0.25">
      <c r="B90" s="4"/>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25"/>
      <c r="BI90" s="25"/>
      <c r="BJ90" s="25"/>
      <c r="BK90" s="25"/>
      <c r="BL90" s="25"/>
      <c r="BM90" s="25"/>
      <c r="BN90" s="25"/>
    </row>
    <row r="91" spans="2:66" x14ac:dyDescent="0.25">
      <c r="B91" s="4"/>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25"/>
      <c r="BI91" s="25"/>
      <c r="BJ91" s="25"/>
      <c r="BK91" s="25"/>
      <c r="BL91" s="25"/>
      <c r="BM91" s="25"/>
      <c r="BN91" s="25"/>
    </row>
    <row r="92" spans="2:66" x14ac:dyDescent="0.25">
      <c r="B92" s="4"/>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25"/>
      <c r="BI92" s="25"/>
      <c r="BJ92" s="25"/>
      <c r="BK92" s="25"/>
      <c r="BL92" s="25"/>
      <c r="BM92" s="25"/>
      <c r="BN92" s="25"/>
    </row>
    <row r="93" spans="2:66" x14ac:dyDescent="0.25">
      <c r="B93" s="4"/>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25"/>
      <c r="BI93" s="25"/>
      <c r="BJ93" s="25"/>
      <c r="BK93" s="25"/>
      <c r="BL93" s="25"/>
      <c r="BM93" s="25"/>
      <c r="BN93" s="25"/>
    </row>
    <row r="94" spans="2:66" x14ac:dyDescent="0.25">
      <c r="B94" s="4"/>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25"/>
      <c r="BI94" s="25"/>
      <c r="BJ94" s="25"/>
      <c r="BK94" s="25"/>
      <c r="BL94" s="25"/>
      <c r="BM94" s="25"/>
      <c r="BN94" s="25"/>
    </row>
    <row r="95" spans="2:66" x14ac:dyDescent="0.25">
      <c r="B95" s="4"/>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25"/>
      <c r="BI95" s="25"/>
      <c r="BJ95" s="25"/>
      <c r="BK95" s="25"/>
      <c r="BL95" s="25"/>
      <c r="BM95" s="25"/>
      <c r="BN95" s="25"/>
    </row>
    <row r="96" spans="2:66" x14ac:dyDescent="0.25">
      <c r="B96" s="4"/>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25"/>
      <c r="BI96" s="25"/>
      <c r="BJ96" s="25"/>
      <c r="BK96" s="25"/>
      <c r="BL96" s="25"/>
      <c r="BM96" s="25"/>
      <c r="BN96" s="25"/>
    </row>
    <row r="97" spans="2:66" x14ac:dyDescent="0.25">
      <c r="B97" s="4"/>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25"/>
      <c r="BI97" s="25"/>
      <c r="BJ97" s="25"/>
      <c r="BK97" s="25"/>
      <c r="BL97" s="25"/>
      <c r="BM97" s="25"/>
      <c r="BN97" s="25"/>
    </row>
    <row r="98" spans="2:66" x14ac:dyDescent="0.25">
      <c r="B98" s="4"/>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25"/>
      <c r="BI98" s="25"/>
      <c r="BJ98" s="25"/>
      <c r="BK98" s="25"/>
      <c r="BL98" s="25"/>
      <c r="BM98" s="25"/>
      <c r="BN98" s="25"/>
    </row>
    <row r="99" spans="2:66" x14ac:dyDescent="0.25">
      <c r="B99" s="4"/>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25"/>
      <c r="BI99" s="25"/>
      <c r="BJ99" s="25"/>
      <c r="BK99" s="25"/>
      <c r="BL99" s="25"/>
      <c r="BM99" s="25"/>
      <c r="BN99" s="25"/>
    </row>
    <row r="100" spans="2:66" x14ac:dyDescent="0.25">
      <c r="B100" s="4"/>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25"/>
      <c r="BI100" s="25"/>
      <c r="BJ100" s="25"/>
      <c r="BK100" s="25"/>
      <c r="BL100" s="25"/>
      <c r="BM100" s="25"/>
      <c r="BN100" s="25"/>
    </row>
    <row r="101" spans="2:66" x14ac:dyDescent="0.25">
      <c r="B101" s="4"/>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25"/>
      <c r="BI101" s="25"/>
      <c r="BJ101" s="25"/>
      <c r="BK101" s="25"/>
      <c r="BL101" s="25"/>
      <c r="BM101" s="25"/>
      <c r="BN101" s="25"/>
    </row>
    <row r="102" spans="2:66" x14ac:dyDescent="0.25">
      <c r="B102" s="4"/>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25"/>
      <c r="BI102" s="25"/>
      <c r="BJ102" s="25"/>
      <c r="BK102" s="25"/>
      <c r="BL102" s="25"/>
      <c r="BM102" s="25"/>
      <c r="BN102" s="25"/>
    </row>
    <row r="103" spans="2:66" x14ac:dyDescent="0.25">
      <c r="B103" s="4"/>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25"/>
      <c r="BI103" s="25"/>
      <c r="BJ103" s="25"/>
      <c r="BK103" s="25"/>
      <c r="BL103" s="25"/>
      <c r="BM103" s="25"/>
      <c r="BN103" s="25"/>
    </row>
    <row r="104" spans="2:66" x14ac:dyDescent="0.25">
      <c r="B104" s="4"/>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25"/>
      <c r="BI104" s="25"/>
      <c r="BJ104" s="25"/>
      <c r="BK104" s="25"/>
      <c r="BL104" s="25"/>
      <c r="BM104" s="25"/>
      <c r="BN104" s="25"/>
    </row>
    <row r="105" spans="2:66" x14ac:dyDescent="0.25">
      <c r="B105" s="4"/>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25"/>
      <c r="BI105" s="25"/>
      <c r="BJ105" s="25"/>
      <c r="BK105" s="25"/>
      <c r="BL105" s="25"/>
      <c r="BM105" s="25"/>
      <c r="BN105" s="25"/>
    </row>
    <row r="106" spans="2:66" x14ac:dyDescent="0.25">
      <c r="B106" s="4"/>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25"/>
      <c r="BI106" s="25"/>
      <c r="BJ106" s="25"/>
      <c r="BK106" s="25"/>
      <c r="BL106" s="25"/>
      <c r="BM106" s="25"/>
      <c r="BN106" s="25"/>
    </row>
    <row r="107" spans="2:66" x14ac:dyDescent="0.25">
      <c r="B107" s="4"/>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25"/>
      <c r="BI107" s="25"/>
      <c r="BJ107" s="25"/>
      <c r="BK107" s="25"/>
      <c r="BL107" s="25"/>
      <c r="BM107" s="25"/>
      <c r="BN107" s="25"/>
    </row>
    <row r="108" spans="2:66" x14ac:dyDescent="0.25">
      <c r="B108" s="4"/>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25"/>
      <c r="BI108" s="25"/>
      <c r="BJ108" s="25"/>
      <c r="BK108" s="25"/>
      <c r="BL108" s="25"/>
      <c r="BM108" s="25"/>
      <c r="BN108" s="25"/>
    </row>
    <row r="109" spans="2:66" x14ac:dyDescent="0.25">
      <c r="B109" s="4"/>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25"/>
      <c r="BI109" s="25"/>
      <c r="BJ109" s="25"/>
      <c r="BK109" s="25"/>
      <c r="BL109" s="25"/>
      <c r="BM109" s="25"/>
      <c r="BN109" s="25"/>
    </row>
    <row r="110" spans="2:66" x14ac:dyDescent="0.25">
      <c r="B110" s="4"/>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25"/>
      <c r="BI110" s="25"/>
      <c r="BJ110" s="25"/>
      <c r="BK110" s="25"/>
      <c r="BL110" s="25"/>
      <c r="BM110" s="25"/>
      <c r="BN110" s="25"/>
    </row>
    <row r="111" spans="2:66" x14ac:dyDescent="0.25">
      <c r="B111" s="4"/>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25"/>
      <c r="BI111" s="25"/>
      <c r="BJ111" s="25"/>
      <c r="BK111" s="25"/>
      <c r="BL111" s="25"/>
      <c r="BM111" s="25"/>
      <c r="BN111" s="25"/>
    </row>
    <row r="112" spans="2:66" x14ac:dyDescent="0.25">
      <c r="B112" s="4"/>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25"/>
      <c r="BI112" s="25"/>
      <c r="BJ112" s="25"/>
      <c r="BK112" s="25"/>
      <c r="BL112" s="25"/>
      <c r="BM112" s="25"/>
      <c r="BN112" s="25"/>
    </row>
    <row r="113" spans="2:66" x14ac:dyDescent="0.25">
      <c r="B113" s="4"/>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25"/>
      <c r="BI113" s="25"/>
      <c r="BJ113" s="25"/>
      <c r="BK113" s="25"/>
      <c r="BL113" s="25"/>
      <c r="BM113" s="25"/>
      <c r="BN113" s="25"/>
    </row>
    <row r="114" spans="2:66" x14ac:dyDescent="0.25">
      <c r="B114" s="4"/>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25"/>
      <c r="BI114" s="25"/>
      <c r="BJ114" s="25"/>
      <c r="BK114" s="25"/>
      <c r="BL114" s="25"/>
      <c r="BM114" s="25"/>
      <c r="BN114" s="25"/>
    </row>
    <row r="115" spans="2:66" x14ac:dyDescent="0.25">
      <c r="B115" s="4"/>
      <c r="D115" s="3"/>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row>
    <row r="116" spans="2:66" x14ac:dyDescent="0.25">
      <c r="B116" s="4"/>
      <c r="D116" s="3"/>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row>
    <row r="117" spans="2:66" x14ac:dyDescent="0.25">
      <c r="B117" s="4"/>
      <c r="D117" s="3"/>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row>
    <row r="118" spans="2:66" x14ac:dyDescent="0.25">
      <c r="B118" s="4"/>
      <c r="D118" s="3"/>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row>
    <row r="119" spans="2:66" x14ac:dyDescent="0.25">
      <c r="B119" s="4"/>
      <c r="D119" s="3"/>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row>
    <row r="120" spans="2:66" x14ac:dyDescent="0.25">
      <c r="B120" s="4"/>
      <c r="D120" s="3"/>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row>
    <row r="121" spans="2:66" x14ac:dyDescent="0.25">
      <c r="B121" s="4"/>
      <c r="D121" s="3"/>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row>
    <row r="122" spans="2:66" x14ac:dyDescent="0.25">
      <c r="B122" s="4"/>
      <c r="D122" s="3"/>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row>
    <row r="123" spans="2:66" x14ac:dyDescent="0.25">
      <c r="B123" s="4"/>
      <c r="D123" s="3"/>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row>
    <row r="124" spans="2:66" x14ac:dyDescent="0.25">
      <c r="B124" s="4"/>
      <c r="D124" s="3"/>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row>
    <row r="125" spans="2:66" x14ac:dyDescent="0.25">
      <c r="B125" s="4"/>
      <c r="D125" s="3"/>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row>
    <row r="126" spans="2:66" x14ac:dyDescent="0.25">
      <c r="B126" s="4"/>
      <c r="D126" s="3"/>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row>
    <row r="127" spans="2:66" x14ac:dyDescent="0.25">
      <c r="B127" s="4"/>
      <c r="D127" s="3"/>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row>
    <row r="128" spans="2:66" x14ac:dyDescent="0.25">
      <c r="B128" s="4"/>
      <c r="D128" s="3"/>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row>
    <row r="129" spans="2:59" x14ac:dyDescent="0.25">
      <c r="B129" s="4"/>
      <c r="D129" s="3"/>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row>
    <row r="130" spans="2:59" x14ac:dyDescent="0.25">
      <c r="B130" s="4"/>
      <c r="D130" s="3"/>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row>
    <row r="131" spans="2:59" x14ac:dyDescent="0.25">
      <c r="B131" s="4"/>
      <c r="D131" s="3"/>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row>
    <row r="132" spans="2:59" x14ac:dyDescent="0.25">
      <c r="B132" s="4"/>
      <c r="D132" s="3"/>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row>
    <row r="133" spans="2:59" x14ac:dyDescent="0.25">
      <c r="B133" s="4"/>
      <c r="D133" s="3"/>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row>
    <row r="134" spans="2:59" x14ac:dyDescent="0.25">
      <c r="B134" s="4"/>
      <c r="D134" s="3"/>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row>
    <row r="135" spans="2:59" x14ac:dyDescent="0.25">
      <c r="B135" s="4"/>
      <c r="D135" s="3"/>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row>
    <row r="136" spans="2:59" x14ac:dyDescent="0.25">
      <c r="B136" s="4"/>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row>
    <row r="137" spans="2:59" x14ac:dyDescent="0.25">
      <c r="B137" s="4"/>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row>
    <row r="138" spans="2:59" x14ac:dyDescent="0.25">
      <c r="B138" s="4"/>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row>
    <row r="139" spans="2:59" x14ac:dyDescent="0.25">
      <c r="B139" s="4"/>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row>
    <row r="140" spans="2:59" x14ac:dyDescent="0.25">
      <c r="B140" s="4"/>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row>
    <row r="141" spans="2:59" x14ac:dyDescent="0.25">
      <c r="B141" s="4"/>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row>
    <row r="142" spans="2:59" x14ac:dyDescent="0.25">
      <c r="B142" s="4"/>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row>
    <row r="143" spans="2:59" x14ac:dyDescent="0.25">
      <c r="B143" s="4"/>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row>
    <row r="144" spans="2:59" x14ac:dyDescent="0.25">
      <c r="B144" s="4"/>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row>
    <row r="145" spans="2:59" x14ac:dyDescent="0.25">
      <c r="B145" s="4"/>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row>
    <row r="146" spans="2:59" x14ac:dyDescent="0.25">
      <c r="B146" s="4"/>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row>
    <row r="147" spans="2:59" x14ac:dyDescent="0.25">
      <c r="B147" s="4"/>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row>
    <row r="148" spans="2:59" x14ac:dyDescent="0.25">
      <c r="B148" s="4"/>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row>
    <row r="149" spans="2:59" x14ac:dyDescent="0.25">
      <c r="B149" s="4"/>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row>
    <row r="150" spans="2:59" x14ac:dyDescent="0.25">
      <c r="B150" s="4"/>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row>
    <row r="151" spans="2:59" x14ac:dyDescent="0.25">
      <c r="B151" s="4"/>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row>
    <row r="152" spans="2:59" x14ac:dyDescent="0.25">
      <c r="B152" s="4"/>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row>
    <row r="153" spans="2:59" x14ac:dyDescent="0.25">
      <c r="B153" s="4"/>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row>
    <row r="154" spans="2:59" x14ac:dyDescent="0.25">
      <c r="B154" s="4"/>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row>
    <row r="155" spans="2:59" x14ac:dyDescent="0.25">
      <c r="B155" s="4"/>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row>
    <row r="156" spans="2:59" x14ac:dyDescent="0.25">
      <c r="B156" s="4"/>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row>
    <row r="157" spans="2:59" x14ac:dyDescent="0.25">
      <c r="B157" s="4"/>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row>
    <row r="158" spans="2:59" x14ac:dyDescent="0.25">
      <c r="B158" s="4"/>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row>
    <row r="159" spans="2:59" x14ac:dyDescent="0.25">
      <c r="B159" s="4"/>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row>
    <row r="160" spans="2:59" x14ac:dyDescent="0.25">
      <c r="B160" s="4"/>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row>
    <row r="161" spans="2:59" x14ac:dyDescent="0.25">
      <c r="B161" s="4"/>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row>
    <row r="162" spans="2:59" x14ac:dyDescent="0.25">
      <c r="B162" s="4"/>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row>
    <row r="163" spans="2:59" x14ac:dyDescent="0.25">
      <c r="B163" s="4"/>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row>
    <row r="164" spans="2:59" x14ac:dyDescent="0.25">
      <c r="B164" s="4"/>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row>
    <row r="165" spans="2:59" x14ac:dyDescent="0.25">
      <c r="B165" s="4"/>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row>
    <row r="166" spans="2:59" x14ac:dyDescent="0.25">
      <c r="B166" s="4"/>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row>
    <row r="167" spans="2:59" x14ac:dyDescent="0.25">
      <c r="B167" s="4"/>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row>
    <row r="168" spans="2:59" x14ac:dyDescent="0.25">
      <c r="B168" s="4"/>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row>
    <row r="169" spans="2:59" x14ac:dyDescent="0.25">
      <c r="B169" s="4"/>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row>
    <row r="170" spans="2:59" x14ac:dyDescent="0.25">
      <c r="B170" s="4"/>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row>
    <row r="171" spans="2:59" x14ac:dyDescent="0.25">
      <c r="B171" s="4"/>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row>
    <row r="172" spans="2:59" x14ac:dyDescent="0.25">
      <c r="B172" s="4"/>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row>
    <row r="173" spans="2:59" x14ac:dyDescent="0.25">
      <c r="B173" s="4"/>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row>
    <row r="174" spans="2:59" x14ac:dyDescent="0.25">
      <c r="B174" s="4"/>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row>
    <row r="175" spans="2:59" x14ac:dyDescent="0.25">
      <c r="B175" s="4"/>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row>
    <row r="176" spans="2:59" x14ac:dyDescent="0.25">
      <c r="B176" s="4"/>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row>
    <row r="177" spans="2:59" x14ac:dyDescent="0.25">
      <c r="B177" s="4"/>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row>
    <row r="178" spans="2:59" x14ac:dyDescent="0.25">
      <c r="B178" s="4"/>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row>
    <row r="179" spans="2:59" x14ac:dyDescent="0.25">
      <c r="B179" s="4"/>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row>
    <row r="180" spans="2:59" x14ac:dyDescent="0.25">
      <c r="B180" s="4"/>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row>
    <row r="181" spans="2:59" x14ac:dyDescent="0.25">
      <c r="B181" s="4"/>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row>
    <row r="182" spans="2:59" x14ac:dyDescent="0.25">
      <c r="B182" s="4"/>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row>
    <row r="183" spans="2:59" x14ac:dyDescent="0.25">
      <c r="B183" s="4"/>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row>
    <row r="184" spans="2:59" x14ac:dyDescent="0.25">
      <c r="B184" s="4"/>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row>
    <row r="185" spans="2:59" x14ac:dyDescent="0.25">
      <c r="B185" s="4"/>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row>
    <row r="186" spans="2:59" x14ac:dyDescent="0.25">
      <c r="B186" s="4"/>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row>
    <row r="187" spans="2:59" x14ac:dyDescent="0.25">
      <c r="B187" s="4"/>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row>
    <row r="188" spans="2:59" x14ac:dyDescent="0.25">
      <c r="B188" s="4"/>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row>
    <row r="189" spans="2:59" x14ac:dyDescent="0.25">
      <c r="B189" s="4"/>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row>
    <row r="190" spans="2:59" x14ac:dyDescent="0.25">
      <c r="B190" s="4"/>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row>
    <row r="191" spans="2:59" x14ac:dyDescent="0.25">
      <c r="B191" s="4"/>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row>
    <row r="192" spans="2:59" x14ac:dyDescent="0.25">
      <c r="B192" s="4"/>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row>
    <row r="193" spans="2:59" x14ac:dyDescent="0.25">
      <c r="B193" s="4"/>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row>
    <row r="194" spans="2:59" x14ac:dyDescent="0.25">
      <c r="B194" s="4"/>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row>
    <row r="195" spans="2:59" x14ac:dyDescent="0.25">
      <c r="B195" s="4"/>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row>
    <row r="196" spans="2:59" x14ac:dyDescent="0.25">
      <c r="B196" s="4"/>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row>
    <row r="197" spans="2:59" x14ac:dyDescent="0.25">
      <c r="B197" s="4"/>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row>
    <row r="198" spans="2:59" x14ac:dyDescent="0.25">
      <c r="B198" s="4"/>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row>
    <row r="199" spans="2:59" x14ac:dyDescent="0.25">
      <c r="B199" s="4"/>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row>
    <row r="200" spans="2:59" x14ac:dyDescent="0.25">
      <c r="B200" s="4"/>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row>
    <row r="201" spans="2:59" x14ac:dyDescent="0.25">
      <c r="B201" s="4"/>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row>
    <row r="202" spans="2:59" x14ac:dyDescent="0.25">
      <c r="B202" s="4"/>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row>
    <row r="203" spans="2:59" x14ac:dyDescent="0.25">
      <c r="B203" s="4"/>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row>
    <row r="204" spans="2:59" x14ac:dyDescent="0.25">
      <c r="B204" s="4"/>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row>
    <row r="205" spans="2:59" x14ac:dyDescent="0.25">
      <c r="B205" s="4"/>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row>
    <row r="206" spans="2:59" x14ac:dyDescent="0.25">
      <c r="B206" s="4"/>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row>
    <row r="207" spans="2:59" x14ac:dyDescent="0.25">
      <c r="B207" s="4"/>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row>
    <row r="208" spans="2:59" x14ac:dyDescent="0.25">
      <c r="B208" s="4"/>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row>
    <row r="209" spans="2:59" x14ac:dyDescent="0.25">
      <c r="B209" s="4"/>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row>
    <row r="210" spans="2:59" x14ac:dyDescent="0.25">
      <c r="B210" s="4"/>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row>
    <row r="211" spans="2:59" x14ac:dyDescent="0.25">
      <c r="B211" s="4"/>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row>
    <row r="212" spans="2:59" x14ac:dyDescent="0.25">
      <c r="B212" s="4"/>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row>
    <row r="213" spans="2:59" x14ac:dyDescent="0.25">
      <c r="B213" s="4"/>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row>
    <row r="214" spans="2:59" x14ac:dyDescent="0.25">
      <c r="B214" s="4"/>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row>
    <row r="215" spans="2:59" x14ac:dyDescent="0.25">
      <c r="B215" s="4"/>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row>
    <row r="216" spans="2:59" x14ac:dyDescent="0.25">
      <c r="B216" s="4"/>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row>
    <row r="217" spans="2:59" x14ac:dyDescent="0.25">
      <c r="B217" s="4"/>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row>
    <row r="218" spans="2:59" x14ac:dyDescent="0.25">
      <c r="B218" s="4"/>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row>
    <row r="219" spans="2:59" x14ac:dyDescent="0.25">
      <c r="B219" s="4"/>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row>
    <row r="220" spans="2:59" x14ac:dyDescent="0.25">
      <c r="B220" s="4"/>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row>
    <row r="221" spans="2:59" x14ac:dyDescent="0.25">
      <c r="B221" s="4"/>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row>
    <row r="222" spans="2:59" x14ac:dyDescent="0.25">
      <c r="B222" s="4"/>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row>
    <row r="223" spans="2:59" x14ac:dyDescent="0.25">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row>
    <row r="224" spans="2:59" x14ac:dyDescent="0.25">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row>
    <row r="225" spans="4:59" x14ac:dyDescent="0.25">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row>
    <row r="226" spans="4:59" x14ac:dyDescent="0.25">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row>
    <row r="227" spans="4:59" x14ac:dyDescent="0.25">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row>
    <row r="228" spans="4:59" x14ac:dyDescent="0.25">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row>
    <row r="229" spans="4:59" x14ac:dyDescent="0.25">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row>
    <row r="230" spans="4:59" x14ac:dyDescent="0.25">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row>
    <row r="231" spans="4:59" x14ac:dyDescent="0.25">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row>
    <row r="232" spans="4:59" x14ac:dyDescent="0.25">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row>
    <row r="233" spans="4:59" x14ac:dyDescent="0.25">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row>
    <row r="234" spans="4:59" x14ac:dyDescent="0.25">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row>
    <row r="235" spans="4:59" x14ac:dyDescent="0.25">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row>
    <row r="236" spans="4:59" x14ac:dyDescent="0.25">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row>
    <row r="237" spans="4:59" x14ac:dyDescent="0.25">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row>
    <row r="238" spans="4:59" x14ac:dyDescent="0.25">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row>
    <row r="239" spans="4:59" x14ac:dyDescent="0.25">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row>
    <row r="240" spans="4:59" x14ac:dyDescent="0.25">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row>
    <row r="241" spans="4:59" x14ac:dyDescent="0.25">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row>
    <row r="242" spans="4:59" x14ac:dyDescent="0.25">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row>
    <row r="243" spans="4:59" x14ac:dyDescent="0.25">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row>
    <row r="244" spans="4:59" x14ac:dyDescent="0.25">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row>
    <row r="245" spans="4:59" x14ac:dyDescent="0.25">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row>
    <row r="246" spans="4:59" x14ac:dyDescent="0.25">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row>
    <row r="247" spans="4:59" x14ac:dyDescent="0.25">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row>
    <row r="248" spans="4:59" x14ac:dyDescent="0.25">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row>
    <row r="249" spans="4:59" x14ac:dyDescent="0.25">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row>
    <row r="250" spans="4:59" x14ac:dyDescent="0.25">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row>
    <row r="251" spans="4:59" x14ac:dyDescent="0.25">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row>
    <row r="252" spans="4:59" x14ac:dyDescent="0.25">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row>
    <row r="253" spans="4:59" x14ac:dyDescent="0.25">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row>
    <row r="254" spans="4:59" x14ac:dyDescent="0.25">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row>
    <row r="255" spans="4:59" x14ac:dyDescent="0.25">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row>
    <row r="256" spans="4:59" x14ac:dyDescent="0.25">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row>
    <row r="257" spans="4:59" x14ac:dyDescent="0.25">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row>
    <row r="258" spans="4:59" x14ac:dyDescent="0.25">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row>
    <row r="259" spans="4:59" x14ac:dyDescent="0.25">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row>
    <row r="260" spans="4:59" x14ac:dyDescent="0.25">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row>
    <row r="261" spans="4:59" x14ac:dyDescent="0.25">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row>
    <row r="262" spans="4:59" x14ac:dyDescent="0.25">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row>
    <row r="263" spans="4:59" x14ac:dyDescent="0.25">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row>
    <row r="264" spans="4:59" x14ac:dyDescent="0.25">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row>
    <row r="265" spans="4:59" x14ac:dyDescent="0.25">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row>
    <row r="266" spans="4:59" x14ac:dyDescent="0.25">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row>
    <row r="267" spans="4:59" x14ac:dyDescent="0.25">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row>
    <row r="268" spans="4:59" x14ac:dyDescent="0.25">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row>
    <row r="269" spans="4:59" x14ac:dyDescent="0.25">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row>
    <row r="270" spans="4:59" x14ac:dyDescent="0.25">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row>
    <row r="271" spans="4:59" x14ac:dyDescent="0.25">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row>
    <row r="272" spans="4:59" x14ac:dyDescent="0.25">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row>
    <row r="273" spans="4:59" x14ac:dyDescent="0.25">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row>
    <row r="274" spans="4:59" x14ac:dyDescent="0.25">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row>
    <row r="275" spans="4:59" x14ac:dyDescent="0.25">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row>
    <row r="276" spans="4:59" x14ac:dyDescent="0.25">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row>
    <row r="277" spans="4:59" x14ac:dyDescent="0.25">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row>
    <row r="278" spans="4:59" x14ac:dyDescent="0.25">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row>
    <row r="279" spans="4:59" x14ac:dyDescent="0.25">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row>
    <row r="280" spans="4:59" x14ac:dyDescent="0.25">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row>
    <row r="281" spans="4:59" x14ac:dyDescent="0.25">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row>
    <row r="282" spans="4:59" x14ac:dyDescent="0.25">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row>
    <row r="283" spans="4:59" x14ac:dyDescent="0.25">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row>
    <row r="284" spans="4:59" x14ac:dyDescent="0.25">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row>
    <row r="285" spans="4:59" x14ac:dyDescent="0.25">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row>
    <row r="286" spans="4:59" x14ac:dyDescent="0.25">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row>
    <row r="287" spans="4:59" x14ac:dyDescent="0.25">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row>
    <row r="288" spans="4:59" x14ac:dyDescent="0.25">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row>
    <row r="289" spans="4:59" x14ac:dyDescent="0.25">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row>
    <row r="290" spans="4:59" x14ac:dyDescent="0.25">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row>
    <row r="291" spans="4:59" x14ac:dyDescent="0.25">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row>
    <row r="292" spans="4:59" x14ac:dyDescent="0.25">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row>
    <row r="293" spans="4:59" x14ac:dyDescent="0.25">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row>
    <row r="294" spans="4:59" x14ac:dyDescent="0.25">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row>
    <row r="295" spans="4:59" x14ac:dyDescent="0.25">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row>
    <row r="296" spans="4:59" x14ac:dyDescent="0.25">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row>
    <row r="297" spans="4:59" x14ac:dyDescent="0.25">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row>
    <row r="298" spans="4:59" x14ac:dyDescent="0.25">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row>
    <row r="299" spans="4:59" x14ac:dyDescent="0.25">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row>
    <row r="300" spans="4:59" x14ac:dyDescent="0.25">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row>
    <row r="301" spans="4:59" x14ac:dyDescent="0.25">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row>
    <row r="302" spans="4:59" x14ac:dyDescent="0.25">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row>
    <row r="303" spans="4:59" x14ac:dyDescent="0.25">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row>
    <row r="304" spans="4:59" x14ac:dyDescent="0.25">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row>
    <row r="305" spans="4:59" x14ac:dyDescent="0.25">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row>
    <row r="306" spans="4:59" x14ac:dyDescent="0.25">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row>
    <row r="307" spans="4:59" x14ac:dyDescent="0.25">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row>
    <row r="308" spans="4:59" x14ac:dyDescent="0.25">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row>
    <row r="309" spans="4:59" x14ac:dyDescent="0.25">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row>
    <row r="310" spans="4:59" x14ac:dyDescent="0.25">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row>
    <row r="311" spans="4:59" x14ac:dyDescent="0.25">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row>
    <row r="312" spans="4:59" x14ac:dyDescent="0.25">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row>
    <row r="313" spans="4:59" x14ac:dyDescent="0.25">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row>
    <row r="314" spans="4:59" x14ac:dyDescent="0.25">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row>
    <row r="315" spans="4:59" x14ac:dyDescent="0.25">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row>
    <row r="316" spans="4:59" x14ac:dyDescent="0.25">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row>
    <row r="317" spans="4:59" x14ac:dyDescent="0.25">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row>
    <row r="318" spans="4:59" x14ac:dyDescent="0.25">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row>
    <row r="319" spans="4:59" x14ac:dyDescent="0.25">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row>
    <row r="320" spans="4:59" x14ac:dyDescent="0.25">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row>
    <row r="321" spans="4:59" x14ac:dyDescent="0.25">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row>
    <row r="322" spans="4:59" x14ac:dyDescent="0.25">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row>
    <row r="323" spans="4:59" x14ac:dyDescent="0.25">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row>
    <row r="324" spans="4:59" x14ac:dyDescent="0.25">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row>
    <row r="325" spans="4:59" x14ac:dyDescent="0.25">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row>
    <row r="326" spans="4:59" x14ac:dyDescent="0.25">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row>
    <row r="327" spans="4:59" x14ac:dyDescent="0.25">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row>
    <row r="328" spans="4:59" x14ac:dyDescent="0.25">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row>
    <row r="329" spans="4:59" x14ac:dyDescent="0.25">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row>
    <row r="330" spans="4:59" x14ac:dyDescent="0.25">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row>
    <row r="331" spans="4:59" x14ac:dyDescent="0.25">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row>
    <row r="332" spans="4:59" x14ac:dyDescent="0.25">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row>
    <row r="333" spans="4:59" x14ac:dyDescent="0.25">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row>
    <row r="334" spans="4:59" x14ac:dyDescent="0.25">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row>
    <row r="335" spans="4:59" x14ac:dyDescent="0.25">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row>
    <row r="336" spans="4:59" x14ac:dyDescent="0.25">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row>
    <row r="337" spans="4:59" x14ac:dyDescent="0.25">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row>
    <row r="338" spans="4:59" x14ac:dyDescent="0.25">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row>
    <row r="339" spans="4:59" x14ac:dyDescent="0.25">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row>
    <row r="340" spans="4:59" x14ac:dyDescent="0.25">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row>
    <row r="341" spans="4:59" x14ac:dyDescent="0.25">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row>
    <row r="342" spans="4:59" x14ac:dyDescent="0.25">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row>
    <row r="343" spans="4:59" x14ac:dyDescent="0.25">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row>
    <row r="344" spans="4:59" x14ac:dyDescent="0.25">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row>
    <row r="345" spans="4:59" x14ac:dyDescent="0.25">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row>
    <row r="346" spans="4:59" x14ac:dyDescent="0.25">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row>
    <row r="347" spans="4:59" x14ac:dyDescent="0.25">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row>
    <row r="348" spans="4:59" x14ac:dyDescent="0.25">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row>
    <row r="349" spans="4:59" x14ac:dyDescent="0.25">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row>
    <row r="350" spans="4:59" x14ac:dyDescent="0.25">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row>
    <row r="351" spans="4:59" x14ac:dyDescent="0.25">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row>
    <row r="352" spans="4:59" x14ac:dyDescent="0.25">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row>
    <row r="353" spans="4:59" x14ac:dyDescent="0.25">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row>
    <row r="354" spans="4:59" x14ac:dyDescent="0.25">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row>
    <row r="355" spans="4:59" x14ac:dyDescent="0.25">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row>
    <row r="356" spans="4:59" x14ac:dyDescent="0.25">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row>
    <row r="357" spans="4:59" x14ac:dyDescent="0.25">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row>
    <row r="358" spans="4:59" x14ac:dyDescent="0.25">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row>
    <row r="359" spans="4:59" x14ac:dyDescent="0.25">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row>
    <row r="360" spans="4:59" x14ac:dyDescent="0.25">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row>
    <row r="361" spans="4:59" x14ac:dyDescent="0.25">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row>
    <row r="362" spans="4:59" x14ac:dyDescent="0.25">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row>
    <row r="363" spans="4:59" x14ac:dyDescent="0.25">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row>
    <row r="364" spans="4:59" x14ac:dyDescent="0.25">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row>
    <row r="365" spans="4:59" x14ac:dyDescent="0.25">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row>
    <row r="366" spans="4:59" x14ac:dyDescent="0.25">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row>
    <row r="367" spans="4:59" x14ac:dyDescent="0.25">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row>
    <row r="368" spans="4:59" x14ac:dyDescent="0.25">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row>
    <row r="369" spans="4:59" x14ac:dyDescent="0.25">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row>
    <row r="370" spans="4:59" x14ac:dyDescent="0.25">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row>
    <row r="371" spans="4:59" x14ac:dyDescent="0.25">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row>
    <row r="372" spans="4:59" x14ac:dyDescent="0.25">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row>
    <row r="373" spans="4:59" x14ac:dyDescent="0.25">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row>
    <row r="374" spans="4:59" x14ac:dyDescent="0.25">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row>
    <row r="375" spans="4:59" x14ac:dyDescent="0.25">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row>
    <row r="376" spans="4:59" x14ac:dyDescent="0.25">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row>
    <row r="377" spans="4:59" x14ac:dyDescent="0.25">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row>
    <row r="378" spans="4:59" x14ac:dyDescent="0.25">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row>
    <row r="379" spans="4:59" x14ac:dyDescent="0.25">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row>
    <row r="380" spans="4:59" x14ac:dyDescent="0.25">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row>
    <row r="381" spans="4:59" x14ac:dyDescent="0.25">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row>
    <row r="382" spans="4:59" x14ac:dyDescent="0.25">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row>
    <row r="383" spans="4:59" x14ac:dyDescent="0.25">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row>
    <row r="384" spans="4:59" x14ac:dyDescent="0.25">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row>
    <row r="385" spans="4:59" x14ac:dyDescent="0.25">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row>
    <row r="386" spans="4:59" x14ac:dyDescent="0.25">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row>
    <row r="387" spans="4:59" x14ac:dyDescent="0.25">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row>
    <row r="388" spans="4:59" x14ac:dyDescent="0.25">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row>
    <row r="389" spans="4:59" x14ac:dyDescent="0.25">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row>
    <row r="390" spans="4:59" x14ac:dyDescent="0.25">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row>
    <row r="391" spans="4:59" x14ac:dyDescent="0.25">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row>
    <row r="392" spans="4:59" x14ac:dyDescent="0.25">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row>
    <row r="393" spans="4:59" x14ac:dyDescent="0.25">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row>
    <row r="394" spans="4:59" x14ac:dyDescent="0.25">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row>
    <row r="395" spans="4:59" x14ac:dyDescent="0.25">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row>
    <row r="396" spans="4:59" x14ac:dyDescent="0.25">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row>
    <row r="397" spans="4:59" x14ac:dyDescent="0.25">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row>
    <row r="398" spans="4:59" x14ac:dyDescent="0.25">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row>
    <row r="399" spans="4:59" x14ac:dyDescent="0.25">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row>
    <row r="400" spans="4:59" x14ac:dyDescent="0.25">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row>
    <row r="401" spans="4:59" x14ac:dyDescent="0.25">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row>
    <row r="402" spans="4:59" x14ac:dyDescent="0.25">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row>
    <row r="403" spans="4:59" x14ac:dyDescent="0.25">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row>
    <row r="404" spans="4:59" x14ac:dyDescent="0.25">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row>
    <row r="405" spans="4:59" x14ac:dyDescent="0.25">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row>
    <row r="406" spans="4:59" x14ac:dyDescent="0.25">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row>
    <row r="407" spans="4:59" x14ac:dyDescent="0.25">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row>
    <row r="408" spans="4:59" x14ac:dyDescent="0.25">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row>
    <row r="409" spans="4:59" x14ac:dyDescent="0.25">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row>
    <row r="410" spans="4:59" x14ac:dyDescent="0.25">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row>
    <row r="411" spans="4:59" x14ac:dyDescent="0.25">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row>
    <row r="412" spans="4:59" x14ac:dyDescent="0.25">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row>
    <row r="413" spans="4:59" x14ac:dyDescent="0.25">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row>
    <row r="414" spans="4:59" x14ac:dyDescent="0.25">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row>
    <row r="415" spans="4:59" x14ac:dyDescent="0.25">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row>
    <row r="416" spans="4:59" x14ac:dyDescent="0.25">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row>
    <row r="417" spans="4:59" x14ac:dyDescent="0.25">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row>
    <row r="418" spans="4:59" x14ac:dyDescent="0.25">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row>
    <row r="419" spans="4:59" x14ac:dyDescent="0.25">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row>
    <row r="420" spans="4:59" x14ac:dyDescent="0.25">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row>
    <row r="421" spans="4:59" x14ac:dyDescent="0.25">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row>
    <row r="422" spans="4:59" x14ac:dyDescent="0.25">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row>
    <row r="423" spans="4:59" x14ac:dyDescent="0.25">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row>
  </sheetData>
  <mergeCells count="3">
    <mergeCell ref="BJ38:BN38"/>
    <mergeCell ref="BJ43:BN43"/>
    <mergeCell ref="BJ48:BN48"/>
  </mergeCell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22"/>
  <sheetViews>
    <sheetView showGridLines="0" zoomScale="120" zoomScaleNormal="120" workbookViewId="0">
      <pane xSplit="3" ySplit="3" topLeftCell="D4" activePane="bottomRight" state="frozen"/>
      <selection pane="topRight" activeCell="D1" sqref="D1"/>
      <selection pane="bottomLeft" activeCell="A4" sqref="A4"/>
      <selection pane="bottomRight" activeCell="A33" sqref="A33"/>
    </sheetView>
  </sheetViews>
  <sheetFormatPr defaultColWidth="8.85546875" defaultRowHeight="15" x14ac:dyDescent="0.25"/>
  <cols>
    <col min="1" max="1" width="10" bestFit="1" customWidth="1"/>
    <col min="2" max="2" width="19.7109375" customWidth="1"/>
    <col min="3" max="3" width="26.28515625" style="1" customWidth="1"/>
    <col min="4" max="4" width="4.7109375" customWidth="1"/>
    <col min="5" max="5" width="5.42578125" customWidth="1"/>
    <col min="6" max="52" width="4.7109375" customWidth="1"/>
    <col min="53" max="53" width="10.42578125" customWidth="1"/>
    <col min="54" max="58" width="10.7109375" customWidth="1"/>
    <col min="59" max="69" width="4.7109375" customWidth="1"/>
  </cols>
  <sheetData>
    <row r="1" spans="1:51" ht="26.25" x14ac:dyDescent="0.4">
      <c r="A1" s="5" t="s">
        <v>28</v>
      </c>
      <c r="B1" s="1"/>
      <c r="C1"/>
      <c r="E1" s="31"/>
    </row>
    <row r="2" spans="1:51" x14ac:dyDescent="0.25">
      <c r="C2"/>
      <c r="E2" s="24">
        <v>1</v>
      </c>
      <c r="F2" s="24">
        <f>E2+1</f>
        <v>2</v>
      </c>
      <c r="G2" s="24">
        <f t="shared" ref="G2:AY2" si="0">F2+1</f>
        <v>3</v>
      </c>
      <c r="H2" s="24">
        <f t="shared" si="0"/>
        <v>4</v>
      </c>
      <c r="I2" s="24">
        <f t="shared" si="0"/>
        <v>5</v>
      </c>
      <c r="J2" s="24">
        <f t="shared" si="0"/>
        <v>6</v>
      </c>
      <c r="K2" s="24">
        <f t="shared" si="0"/>
        <v>7</v>
      </c>
      <c r="L2" s="24">
        <f t="shared" si="0"/>
        <v>8</v>
      </c>
      <c r="M2" s="24">
        <f t="shared" si="0"/>
        <v>9</v>
      </c>
      <c r="N2" s="24">
        <f t="shared" si="0"/>
        <v>10</v>
      </c>
      <c r="O2" s="24">
        <f t="shared" si="0"/>
        <v>11</v>
      </c>
      <c r="P2" s="24">
        <f t="shared" si="0"/>
        <v>12</v>
      </c>
      <c r="Q2" s="24">
        <f t="shared" si="0"/>
        <v>13</v>
      </c>
      <c r="R2" s="24">
        <f t="shared" si="0"/>
        <v>14</v>
      </c>
      <c r="S2" s="24">
        <f t="shared" si="0"/>
        <v>15</v>
      </c>
      <c r="T2" s="24">
        <f t="shared" si="0"/>
        <v>16</v>
      </c>
      <c r="U2" s="24">
        <f t="shared" si="0"/>
        <v>17</v>
      </c>
      <c r="V2" s="24">
        <f t="shared" si="0"/>
        <v>18</v>
      </c>
      <c r="W2" s="24">
        <f t="shared" si="0"/>
        <v>19</v>
      </c>
      <c r="X2" s="24">
        <f t="shared" si="0"/>
        <v>20</v>
      </c>
      <c r="Y2" s="24">
        <f t="shared" si="0"/>
        <v>21</v>
      </c>
      <c r="Z2" s="24">
        <f t="shared" si="0"/>
        <v>22</v>
      </c>
      <c r="AA2" s="24">
        <f t="shared" si="0"/>
        <v>23</v>
      </c>
      <c r="AB2" s="24">
        <f t="shared" si="0"/>
        <v>24</v>
      </c>
      <c r="AC2" s="24">
        <f t="shared" si="0"/>
        <v>25</v>
      </c>
      <c r="AD2" s="24">
        <f t="shared" si="0"/>
        <v>26</v>
      </c>
      <c r="AE2" s="24">
        <f t="shared" si="0"/>
        <v>27</v>
      </c>
      <c r="AF2" s="24">
        <f t="shared" si="0"/>
        <v>28</v>
      </c>
      <c r="AG2" s="24">
        <f t="shared" si="0"/>
        <v>29</v>
      </c>
      <c r="AH2" s="24">
        <f t="shared" si="0"/>
        <v>30</v>
      </c>
      <c r="AI2" s="24">
        <f t="shared" si="0"/>
        <v>31</v>
      </c>
      <c r="AJ2" s="24">
        <f t="shared" si="0"/>
        <v>32</v>
      </c>
      <c r="AK2" s="24">
        <f t="shared" si="0"/>
        <v>33</v>
      </c>
      <c r="AL2" s="24">
        <f t="shared" si="0"/>
        <v>34</v>
      </c>
      <c r="AM2" s="24">
        <f t="shared" si="0"/>
        <v>35</v>
      </c>
      <c r="AN2" s="24">
        <f t="shared" si="0"/>
        <v>36</v>
      </c>
      <c r="AO2" s="24">
        <f t="shared" si="0"/>
        <v>37</v>
      </c>
      <c r="AP2" s="24">
        <f t="shared" si="0"/>
        <v>38</v>
      </c>
      <c r="AQ2" s="24">
        <f t="shared" si="0"/>
        <v>39</v>
      </c>
      <c r="AR2" s="24">
        <f t="shared" si="0"/>
        <v>40</v>
      </c>
      <c r="AS2" s="24">
        <f t="shared" si="0"/>
        <v>41</v>
      </c>
      <c r="AT2" s="24">
        <f t="shared" si="0"/>
        <v>42</v>
      </c>
      <c r="AU2" s="24">
        <f t="shared" si="0"/>
        <v>43</v>
      </c>
      <c r="AV2" s="24">
        <f t="shared" si="0"/>
        <v>44</v>
      </c>
      <c r="AW2" s="24">
        <f t="shared" si="0"/>
        <v>45</v>
      </c>
      <c r="AX2" s="24">
        <f t="shared" si="0"/>
        <v>46</v>
      </c>
      <c r="AY2" s="60">
        <f t="shared" si="0"/>
        <v>47</v>
      </c>
    </row>
    <row r="3" spans="1:51" x14ac:dyDescent="0.25">
      <c r="A3" s="9" t="s">
        <v>1</v>
      </c>
      <c r="B3" s="9" t="s">
        <v>13</v>
      </c>
      <c r="C3" s="10"/>
      <c r="D3" s="22">
        <v>43830</v>
      </c>
      <c r="E3" s="22">
        <f>EDATE(D3,12)</f>
        <v>44196</v>
      </c>
      <c r="F3" s="22">
        <f t="shared" ref="F3:AY3" si="1">EDATE(E3,12)</f>
        <v>44561</v>
      </c>
      <c r="G3" s="22">
        <f t="shared" si="1"/>
        <v>44926</v>
      </c>
      <c r="H3" s="22">
        <f t="shared" si="1"/>
        <v>45291</v>
      </c>
      <c r="I3" s="22">
        <f t="shared" si="1"/>
        <v>45657</v>
      </c>
      <c r="J3" s="22">
        <f t="shared" si="1"/>
        <v>46022</v>
      </c>
      <c r="K3" s="22">
        <f t="shared" si="1"/>
        <v>46387</v>
      </c>
      <c r="L3" s="22">
        <f t="shared" si="1"/>
        <v>46752</v>
      </c>
      <c r="M3" s="22">
        <f t="shared" si="1"/>
        <v>47118</v>
      </c>
      <c r="N3" s="22">
        <f t="shared" si="1"/>
        <v>47483</v>
      </c>
      <c r="O3" s="22">
        <f t="shared" si="1"/>
        <v>47848</v>
      </c>
      <c r="P3" s="22">
        <f t="shared" si="1"/>
        <v>48213</v>
      </c>
      <c r="Q3" s="22">
        <f t="shared" si="1"/>
        <v>48579</v>
      </c>
      <c r="R3" s="22">
        <f t="shared" si="1"/>
        <v>48944</v>
      </c>
      <c r="S3" s="22">
        <f t="shared" si="1"/>
        <v>49309</v>
      </c>
      <c r="T3" s="22">
        <f t="shared" si="1"/>
        <v>49674</v>
      </c>
      <c r="U3" s="22">
        <f t="shared" si="1"/>
        <v>50040</v>
      </c>
      <c r="V3" s="22">
        <f t="shared" si="1"/>
        <v>50405</v>
      </c>
      <c r="W3" s="22">
        <f t="shared" si="1"/>
        <v>50770</v>
      </c>
      <c r="X3" s="22">
        <f t="shared" si="1"/>
        <v>51135</v>
      </c>
      <c r="Y3" s="22">
        <f t="shared" si="1"/>
        <v>51501</v>
      </c>
      <c r="Z3" s="22">
        <f t="shared" si="1"/>
        <v>51866</v>
      </c>
      <c r="AA3" s="22">
        <f t="shared" si="1"/>
        <v>52231</v>
      </c>
      <c r="AB3" s="22">
        <f t="shared" si="1"/>
        <v>52596</v>
      </c>
      <c r="AC3" s="22">
        <f t="shared" si="1"/>
        <v>52962</v>
      </c>
      <c r="AD3" s="22">
        <f t="shared" si="1"/>
        <v>53327</v>
      </c>
      <c r="AE3" s="22">
        <f t="shared" si="1"/>
        <v>53692</v>
      </c>
      <c r="AF3" s="22">
        <f t="shared" si="1"/>
        <v>54057</v>
      </c>
      <c r="AG3" s="22">
        <f t="shared" si="1"/>
        <v>54423</v>
      </c>
      <c r="AH3" s="22">
        <f t="shared" si="1"/>
        <v>54788</v>
      </c>
      <c r="AI3" s="22">
        <f t="shared" si="1"/>
        <v>55153</v>
      </c>
      <c r="AJ3" s="22">
        <f t="shared" si="1"/>
        <v>55518</v>
      </c>
      <c r="AK3" s="22">
        <f t="shared" si="1"/>
        <v>55884</v>
      </c>
      <c r="AL3" s="22">
        <f t="shared" si="1"/>
        <v>56249</v>
      </c>
      <c r="AM3" s="22">
        <f t="shared" si="1"/>
        <v>56614</v>
      </c>
      <c r="AN3" s="22">
        <f t="shared" si="1"/>
        <v>56979</v>
      </c>
      <c r="AO3" s="22">
        <f t="shared" si="1"/>
        <v>57345</v>
      </c>
      <c r="AP3" s="22">
        <f t="shared" si="1"/>
        <v>57710</v>
      </c>
      <c r="AQ3" s="22">
        <f t="shared" si="1"/>
        <v>58075</v>
      </c>
      <c r="AR3" s="22">
        <f t="shared" si="1"/>
        <v>58440</v>
      </c>
      <c r="AS3" s="22">
        <f t="shared" si="1"/>
        <v>58806</v>
      </c>
      <c r="AT3" s="22">
        <f t="shared" si="1"/>
        <v>59171</v>
      </c>
      <c r="AU3" s="22">
        <f t="shared" si="1"/>
        <v>59536</v>
      </c>
      <c r="AV3" s="22">
        <f t="shared" si="1"/>
        <v>59901</v>
      </c>
      <c r="AW3" s="22">
        <f t="shared" si="1"/>
        <v>60267</v>
      </c>
      <c r="AX3" s="22">
        <f t="shared" si="1"/>
        <v>60632</v>
      </c>
      <c r="AY3" s="22">
        <f t="shared" si="1"/>
        <v>60997</v>
      </c>
    </row>
    <row r="4" spans="1:51" ht="3.95" customHeight="1" x14ac:dyDescent="0.25">
      <c r="A4" s="9"/>
      <c r="B4" s="9"/>
      <c r="C4" s="10"/>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row>
    <row r="5" spans="1:51" s="1" customFormat="1" x14ac:dyDescent="0.25">
      <c r="A5" s="15"/>
      <c r="B5" s="14">
        <f>SUM(D5:AY5)</f>
        <v>1479.3000000000004</v>
      </c>
      <c r="C5" s="15" t="s">
        <v>0</v>
      </c>
      <c r="D5" s="6"/>
      <c r="E5" s="6"/>
      <c r="F5" s="19"/>
      <c r="G5" s="19"/>
      <c r="H5" s="19"/>
      <c r="I5" s="19">
        <v>11.3</v>
      </c>
      <c r="J5" s="19">
        <v>24.9</v>
      </c>
      <c r="K5" s="19">
        <v>33.9</v>
      </c>
      <c r="L5" s="19">
        <v>33.9</v>
      </c>
      <c r="M5" s="19">
        <v>33.9</v>
      </c>
      <c r="N5" s="19">
        <v>43.2</v>
      </c>
      <c r="O5" s="19">
        <v>33.9</v>
      </c>
      <c r="P5" s="19">
        <v>33.9</v>
      </c>
      <c r="Q5" s="19">
        <v>33.9</v>
      </c>
      <c r="R5" s="19">
        <v>38.6</v>
      </c>
      <c r="S5" s="19">
        <v>33.9</v>
      </c>
      <c r="T5" s="19">
        <v>33.9</v>
      </c>
      <c r="U5" s="19">
        <v>33.9</v>
      </c>
      <c r="V5" s="19">
        <v>38.6</v>
      </c>
      <c r="W5" s="19">
        <v>33.9</v>
      </c>
      <c r="X5" s="19">
        <v>33.9</v>
      </c>
      <c r="Y5" s="19">
        <v>33.9</v>
      </c>
      <c r="Z5" s="19">
        <v>43.2</v>
      </c>
      <c r="AA5" s="19">
        <v>33.9</v>
      </c>
      <c r="AB5" s="19">
        <v>33.9</v>
      </c>
      <c r="AC5" s="19">
        <v>33.9</v>
      </c>
      <c r="AD5" s="19">
        <v>38.6</v>
      </c>
      <c r="AE5" s="19">
        <v>33.9</v>
      </c>
      <c r="AF5" s="19">
        <v>33.9</v>
      </c>
      <c r="AG5" s="19">
        <v>33.9</v>
      </c>
      <c r="AH5" s="19">
        <v>38.6</v>
      </c>
      <c r="AI5" s="19">
        <v>33.9</v>
      </c>
      <c r="AJ5" s="19">
        <v>33.9</v>
      </c>
      <c r="AK5" s="19">
        <v>33.9</v>
      </c>
      <c r="AL5" s="19">
        <v>43.2</v>
      </c>
      <c r="AM5" s="19">
        <v>33.9</v>
      </c>
      <c r="AN5" s="19">
        <v>33.9</v>
      </c>
      <c r="AO5" s="19">
        <v>33.9</v>
      </c>
      <c r="AP5" s="19">
        <v>36.200000000000003</v>
      </c>
      <c r="AQ5" s="19">
        <v>33.9</v>
      </c>
      <c r="AR5" s="19">
        <v>33.9</v>
      </c>
      <c r="AS5" s="19">
        <v>34</v>
      </c>
      <c r="AT5" s="19">
        <v>43.3</v>
      </c>
      <c r="AU5" s="19">
        <v>34</v>
      </c>
      <c r="AV5" s="19">
        <v>34</v>
      </c>
      <c r="AW5" s="19">
        <v>34</v>
      </c>
      <c r="AX5" s="19">
        <v>39.700000000000003</v>
      </c>
      <c r="AY5" s="19">
        <v>22.5</v>
      </c>
    </row>
    <row r="6" spans="1:51" ht="5.0999999999999996" customHeight="1" x14ac:dyDescent="0.25">
      <c r="A6" s="10"/>
      <c r="B6" s="16"/>
      <c r="C6" s="15"/>
      <c r="D6" s="3"/>
      <c r="E6" s="3"/>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x14ac:dyDescent="0.25">
      <c r="A7" s="10"/>
      <c r="B7" s="11">
        <f t="shared" ref="B7:B20" si="2">SUM(D7:AY7)</f>
        <v>229.2</v>
      </c>
      <c r="C7" s="12" t="s">
        <v>2</v>
      </c>
      <c r="D7" s="3"/>
      <c r="E7" s="3"/>
      <c r="F7" s="18"/>
      <c r="G7" s="18"/>
      <c r="H7" s="20">
        <v>1.8</v>
      </c>
      <c r="I7" s="20">
        <v>3.7</v>
      </c>
      <c r="J7" s="20">
        <v>5.5</v>
      </c>
      <c r="K7" s="20">
        <v>5.5</v>
      </c>
      <c r="L7" s="20">
        <v>5.5</v>
      </c>
      <c r="M7" s="20">
        <v>5.5</v>
      </c>
      <c r="N7" s="20">
        <v>5.5</v>
      </c>
      <c r="O7" s="20">
        <v>5.5</v>
      </c>
      <c r="P7" s="20">
        <v>5.5</v>
      </c>
      <c r="Q7" s="20">
        <v>5.5</v>
      </c>
      <c r="R7" s="20">
        <v>5.5</v>
      </c>
      <c r="S7" s="20">
        <v>5.5</v>
      </c>
      <c r="T7" s="20">
        <v>5.5</v>
      </c>
      <c r="U7" s="20">
        <v>5.5</v>
      </c>
      <c r="V7" s="20">
        <v>5.5</v>
      </c>
      <c r="W7" s="20">
        <v>5.5</v>
      </c>
      <c r="X7" s="20">
        <v>5.5</v>
      </c>
      <c r="Y7" s="20">
        <v>5.5</v>
      </c>
      <c r="Z7" s="20">
        <v>5.5</v>
      </c>
      <c r="AA7" s="20">
        <v>5.5</v>
      </c>
      <c r="AB7" s="20">
        <v>5.5</v>
      </c>
      <c r="AC7" s="20">
        <v>5.5</v>
      </c>
      <c r="AD7" s="20">
        <v>5.5</v>
      </c>
      <c r="AE7" s="20">
        <v>5.5</v>
      </c>
      <c r="AF7" s="20">
        <v>5.5</v>
      </c>
      <c r="AG7" s="20">
        <v>5.5</v>
      </c>
      <c r="AH7" s="20">
        <v>5.5</v>
      </c>
      <c r="AI7" s="20">
        <v>5.5</v>
      </c>
      <c r="AJ7" s="20">
        <v>5.5</v>
      </c>
      <c r="AK7" s="20">
        <v>5.5</v>
      </c>
      <c r="AL7" s="20">
        <v>5.5</v>
      </c>
      <c r="AM7" s="20">
        <v>5.5</v>
      </c>
      <c r="AN7" s="20">
        <v>5.5</v>
      </c>
      <c r="AO7" s="20">
        <v>5.5</v>
      </c>
      <c r="AP7" s="20">
        <v>5.5</v>
      </c>
      <c r="AQ7" s="20">
        <v>5.5</v>
      </c>
      <c r="AR7" s="20">
        <v>5.5</v>
      </c>
      <c r="AS7" s="20">
        <v>5.5</v>
      </c>
      <c r="AT7" s="20">
        <v>5.5</v>
      </c>
      <c r="AU7" s="20">
        <v>5.5</v>
      </c>
      <c r="AV7" s="20">
        <v>5.5</v>
      </c>
      <c r="AW7" s="20">
        <v>5.5</v>
      </c>
      <c r="AX7" s="20">
        <v>3.7</v>
      </c>
      <c r="AY7" s="20"/>
    </row>
    <row r="8" spans="1:51" x14ac:dyDescent="0.25">
      <c r="A8" s="10"/>
      <c r="B8" s="11">
        <f t="shared" si="2"/>
        <v>170.7</v>
      </c>
      <c r="C8" s="12" t="s">
        <v>3</v>
      </c>
      <c r="D8" s="3"/>
      <c r="E8" s="3"/>
      <c r="F8" s="18"/>
      <c r="G8" s="18"/>
      <c r="H8" s="20"/>
      <c r="I8" s="20">
        <f>6.1</f>
        <v>6.1</v>
      </c>
      <c r="J8" s="20">
        <v>7.6</v>
      </c>
      <c r="K8" s="20">
        <v>0.2</v>
      </c>
      <c r="L8" s="20">
        <v>0.2</v>
      </c>
      <c r="M8" s="20">
        <v>4.2</v>
      </c>
      <c r="N8" s="20">
        <v>8.6999999999999993</v>
      </c>
      <c r="O8" s="20">
        <v>3.4</v>
      </c>
      <c r="P8" s="20">
        <v>11.2</v>
      </c>
      <c r="Q8" s="20">
        <v>11.3</v>
      </c>
      <c r="R8" s="20">
        <v>0.2</v>
      </c>
      <c r="S8" s="20">
        <v>5.4</v>
      </c>
      <c r="T8" s="20">
        <v>2.2000000000000002</v>
      </c>
      <c r="U8" s="20">
        <v>0.2</v>
      </c>
      <c r="V8" s="20">
        <v>0.2</v>
      </c>
      <c r="W8" s="20">
        <v>4.2</v>
      </c>
      <c r="X8" s="20">
        <v>8.6999999999999993</v>
      </c>
      <c r="Y8" s="20">
        <v>3.4</v>
      </c>
      <c r="Z8" s="20">
        <v>0.2</v>
      </c>
      <c r="AA8" s="20">
        <v>0.2</v>
      </c>
      <c r="AB8" s="20">
        <v>0.2</v>
      </c>
      <c r="AC8" s="20">
        <v>8.1999999999999993</v>
      </c>
      <c r="AD8" s="20">
        <v>5.7</v>
      </c>
      <c r="AE8" s="20">
        <v>1.4</v>
      </c>
      <c r="AF8" s="20">
        <v>0.2</v>
      </c>
      <c r="AG8" s="20">
        <v>0.2</v>
      </c>
      <c r="AH8" s="20">
        <v>6.4</v>
      </c>
      <c r="AI8" s="20">
        <v>2.2000000000000002</v>
      </c>
      <c r="AJ8" s="20">
        <v>4.2</v>
      </c>
      <c r="AK8" s="20">
        <v>3.7</v>
      </c>
      <c r="AL8" s="20">
        <v>1.4</v>
      </c>
      <c r="AM8" s="20">
        <v>15.2</v>
      </c>
      <c r="AN8" s="20">
        <v>13.3</v>
      </c>
      <c r="AO8" s="20">
        <v>0.2</v>
      </c>
      <c r="AP8" s="20">
        <v>0.2</v>
      </c>
      <c r="AQ8" s="20">
        <v>4.2</v>
      </c>
      <c r="AR8" s="20">
        <v>8.6999999999999993</v>
      </c>
      <c r="AS8" s="20">
        <v>3.4</v>
      </c>
      <c r="AT8" s="20">
        <v>0.2</v>
      </c>
      <c r="AU8" s="20">
        <v>0.1</v>
      </c>
      <c r="AV8" s="20">
        <v>4</v>
      </c>
      <c r="AW8" s="20">
        <v>8.4</v>
      </c>
      <c r="AX8" s="20">
        <v>1.2</v>
      </c>
      <c r="AY8" s="20"/>
    </row>
    <row r="9" spans="1:51" x14ac:dyDescent="0.25">
      <c r="A9" s="10"/>
      <c r="B9" s="11">
        <f t="shared" si="2"/>
        <v>181.19999999999996</v>
      </c>
      <c r="C9" s="12" t="s">
        <v>4</v>
      </c>
      <c r="D9" s="3"/>
      <c r="E9" s="3"/>
      <c r="F9" s="18"/>
      <c r="G9" s="18"/>
      <c r="H9" s="20"/>
      <c r="I9" s="20">
        <v>27.000000000000004</v>
      </c>
      <c r="J9" s="20">
        <v>23.099999999999998</v>
      </c>
      <c r="K9" s="20">
        <v>18.5</v>
      </c>
      <c r="L9" s="20">
        <v>16.600000000000001</v>
      </c>
      <c r="M9" s="20">
        <v>0</v>
      </c>
      <c r="N9" s="20">
        <v>2</v>
      </c>
      <c r="O9" s="20">
        <v>0</v>
      </c>
      <c r="P9" s="20">
        <v>28.200000000000003</v>
      </c>
      <c r="Q9" s="20">
        <v>8.5</v>
      </c>
      <c r="R9" s="20">
        <v>8.6999999999999993</v>
      </c>
      <c r="S9" s="20">
        <v>2.0999999999999988</v>
      </c>
      <c r="T9" s="20">
        <v>18.3</v>
      </c>
      <c r="U9" s="20">
        <v>0</v>
      </c>
      <c r="V9" s="20">
        <v>0</v>
      </c>
      <c r="W9" s="20">
        <v>7.4999999999999991</v>
      </c>
      <c r="X9" s="20">
        <v>1.1102230246251565E-15</v>
      </c>
      <c r="Y9" s="20">
        <v>0</v>
      </c>
      <c r="Z9" s="20">
        <v>4.9999999999999991</v>
      </c>
      <c r="AA9" s="20">
        <v>0</v>
      </c>
      <c r="AB9" s="20">
        <v>0</v>
      </c>
      <c r="AC9" s="20">
        <v>4.9999999999999991</v>
      </c>
      <c r="AD9" s="20">
        <v>1.1102230246251565E-15</v>
      </c>
      <c r="AE9" s="20">
        <v>0</v>
      </c>
      <c r="AF9" s="20">
        <v>5.0000000000000009</v>
      </c>
      <c r="AG9" s="20">
        <v>0</v>
      </c>
      <c r="AH9" s="20">
        <v>0</v>
      </c>
      <c r="AI9" s="20">
        <v>4.8</v>
      </c>
      <c r="AJ9" s="20">
        <v>0.10000000000000109</v>
      </c>
      <c r="AK9" s="20">
        <v>0.10000000000000109</v>
      </c>
      <c r="AL9" s="20">
        <v>9.9999999999999312E-2</v>
      </c>
      <c r="AM9" s="20">
        <v>9.9999999999999312E-2</v>
      </c>
      <c r="AN9" s="20">
        <v>9.9999999999999312E-2</v>
      </c>
      <c r="AO9" s="20">
        <v>0.1000000000000002</v>
      </c>
      <c r="AP9" s="20">
        <v>9.9999999999999645E-2</v>
      </c>
      <c r="AQ9" s="20">
        <v>0.10000000000000109</v>
      </c>
      <c r="AR9" s="20">
        <v>0.10000000000000109</v>
      </c>
      <c r="AS9" s="20">
        <v>0</v>
      </c>
      <c r="AT9" s="20">
        <v>0</v>
      </c>
      <c r="AU9" s="20">
        <v>0</v>
      </c>
      <c r="AV9" s="20">
        <v>0</v>
      </c>
      <c r="AW9" s="20">
        <v>0</v>
      </c>
      <c r="AX9" s="20">
        <v>-5.5511151231257827E-16</v>
      </c>
      <c r="AY9" s="20">
        <v>0</v>
      </c>
    </row>
    <row r="10" spans="1:51" x14ac:dyDescent="0.25">
      <c r="A10" s="10"/>
      <c r="B10" s="11"/>
      <c r="C10" s="12" t="s">
        <v>12</v>
      </c>
      <c r="D10" s="3"/>
      <c r="E10" s="3"/>
      <c r="F10" s="18"/>
      <c r="G10" s="18"/>
      <c r="H10" s="20"/>
      <c r="I10" s="20">
        <v>10.7</v>
      </c>
      <c r="J10" s="20">
        <v>5.7</v>
      </c>
      <c r="K10" s="20">
        <v>5.7</v>
      </c>
      <c r="L10" s="20">
        <v>5.7</v>
      </c>
      <c r="M10" s="20">
        <v>5.7</v>
      </c>
      <c r="N10" s="20">
        <v>7</v>
      </c>
      <c r="O10" s="20">
        <v>0.7</v>
      </c>
      <c r="P10" s="20">
        <v>0.7</v>
      </c>
      <c r="Q10" s="20">
        <v>5.7</v>
      </c>
      <c r="R10" s="20">
        <v>0.7</v>
      </c>
      <c r="S10" s="20">
        <v>0.7</v>
      </c>
      <c r="T10" s="20">
        <v>0.7</v>
      </c>
      <c r="U10" s="20">
        <v>0.7</v>
      </c>
      <c r="V10" s="20">
        <v>0.7</v>
      </c>
      <c r="W10" s="20">
        <v>0.7</v>
      </c>
      <c r="X10" s="20">
        <v>0.7</v>
      </c>
      <c r="Y10" s="20">
        <v>0.7</v>
      </c>
      <c r="Z10" s="20">
        <v>5.7</v>
      </c>
      <c r="AA10" s="20">
        <v>0.7</v>
      </c>
      <c r="AB10" s="20">
        <v>0.7</v>
      </c>
      <c r="AC10" s="20">
        <v>0.7</v>
      </c>
      <c r="AD10" s="20">
        <v>0.7</v>
      </c>
      <c r="AE10" s="20">
        <v>0.7</v>
      </c>
      <c r="AF10" s="20">
        <v>0.6</v>
      </c>
      <c r="AG10" s="20">
        <v>0.6</v>
      </c>
      <c r="AH10" s="20">
        <v>5.6</v>
      </c>
      <c r="AI10" s="20">
        <v>0.6</v>
      </c>
      <c r="AJ10" s="20">
        <v>0.6</v>
      </c>
      <c r="AK10" s="20">
        <v>0.6</v>
      </c>
      <c r="AL10" s="20">
        <v>0.6</v>
      </c>
      <c r="AM10" s="20">
        <v>0.6</v>
      </c>
      <c r="AN10" s="20">
        <v>0.6</v>
      </c>
      <c r="AO10" s="20">
        <v>0.6</v>
      </c>
      <c r="AP10" s="20">
        <v>6.8</v>
      </c>
      <c r="AQ10" s="20">
        <v>0.6</v>
      </c>
      <c r="AR10" s="20">
        <v>0.6</v>
      </c>
      <c r="AS10" s="20">
        <v>0.6</v>
      </c>
      <c r="AT10" s="20">
        <v>0.6</v>
      </c>
      <c r="AU10" s="20">
        <v>0.6</v>
      </c>
      <c r="AV10" s="20">
        <v>0.6</v>
      </c>
      <c r="AW10" s="20">
        <v>0.6</v>
      </c>
      <c r="AX10" s="20">
        <v>0.4</v>
      </c>
      <c r="AY10" s="20">
        <v>0.1</v>
      </c>
    </row>
    <row r="11" spans="1:51" x14ac:dyDescent="0.25">
      <c r="A11" s="37">
        <v>0.1</v>
      </c>
      <c r="B11" s="16">
        <f t="shared" si="2"/>
        <v>252.12000000000018</v>
      </c>
      <c r="C11" s="10" t="s">
        <v>5</v>
      </c>
      <c r="D11" s="3"/>
      <c r="E11" s="3"/>
      <c r="F11" s="18"/>
      <c r="G11" s="18"/>
      <c r="H11" s="18">
        <f t="shared" ref="H11:AX11" si="3">H7*(1+$A$11)</f>
        <v>1.9800000000000002</v>
      </c>
      <c r="I11" s="18">
        <f t="shared" si="3"/>
        <v>4.07</v>
      </c>
      <c r="J11" s="18">
        <f t="shared" si="3"/>
        <v>6.0500000000000007</v>
      </c>
      <c r="K11" s="18">
        <f t="shared" si="3"/>
        <v>6.0500000000000007</v>
      </c>
      <c r="L11" s="18">
        <f t="shared" si="3"/>
        <v>6.0500000000000007</v>
      </c>
      <c r="M11" s="18">
        <f t="shared" si="3"/>
        <v>6.0500000000000007</v>
      </c>
      <c r="N11" s="18">
        <f t="shared" si="3"/>
        <v>6.0500000000000007</v>
      </c>
      <c r="O11" s="18">
        <f t="shared" si="3"/>
        <v>6.0500000000000007</v>
      </c>
      <c r="P11" s="18">
        <f t="shared" si="3"/>
        <v>6.0500000000000007</v>
      </c>
      <c r="Q11" s="18">
        <f t="shared" si="3"/>
        <v>6.0500000000000007</v>
      </c>
      <c r="R11" s="18">
        <f t="shared" si="3"/>
        <v>6.0500000000000007</v>
      </c>
      <c r="S11" s="18">
        <f t="shared" si="3"/>
        <v>6.0500000000000007</v>
      </c>
      <c r="T11" s="18">
        <f t="shared" si="3"/>
        <v>6.0500000000000007</v>
      </c>
      <c r="U11" s="18">
        <f t="shared" si="3"/>
        <v>6.0500000000000007</v>
      </c>
      <c r="V11" s="18">
        <f t="shared" si="3"/>
        <v>6.0500000000000007</v>
      </c>
      <c r="W11" s="18">
        <f t="shared" si="3"/>
        <v>6.0500000000000007</v>
      </c>
      <c r="X11" s="18">
        <f t="shared" si="3"/>
        <v>6.0500000000000007</v>
      </c>
      <c r="Y11" s="18">
        <f t="shared" si="3"/>
        <v>6.0500000000000007</v>
      </c>
      <c r="Z11" s="18">
        <f t="shared" si="3"/>
        <v>6.0500000000000007</v>
      </c>
      <c r="AA11" s="18">
        <f t="shared" si="3"/>
        <v>6.0500000000000007</v>
      </c>
      <c r="AB11" s="18">
        <f t="shared" si="3"/>
        <v>6.0500000000000007</v>
      </c>
      <c r="AC11" s="18">
        <f t="shared" si="3"/>
        <v>6.0500000000000007</v>
      </c>
      <c r="AD11" s="18">
        <f t="shared" si="3"/>
        <v>6.0500000000000007</v>
      </c>
      <c r="AE11" s="18">
        <f t="shared" si="3"/>
        <v>6.0500000000000007</v>
      </c>
      <c r="AF11" s="18">
        <f t="shared" si="3"/>
        <v>6.0500000000000007</v>
      </c>
      <c r="AG11" s="18">
        <f t="shared" si="3"/>
        <v>6.0500000000000007</v>
      </c>
      <c r="AH11" s="18">
        <f t="shared" si="3"/>
        <v>6.0500000000000007</v>
      </c>
      <c r="AI11" s="18">
        <f t="shared" si="3"/>
        <v>6.0500000000000007</v>
      </c>
      <c r="AJ11" s="18">
        <f t="shared" si="3"/>
        <v>6.0500000000000007</v>
      </c>
      <c r="AK11" s="18">
        <f t="shared" si="3"/>
        <v>6.0500000000000007</v>
      </c>
      <c r="AL11" s="18">
        <f t="shared" si="3"/>
        <v>6.0500000000000007</v>
      </c>
      <c r="AM11" s="18">
        <f t="shared" si="3"/>
        <v>6.0500000000000007</v>
      </c>
      <c r="AN11" s="18">
        <f t="shared" si="3"/>
        <v>6.0500000000000007</v>
      </c>
      <c r="AO11" s="18">
        <f t="shared" si="3"/>
        <v>6.0500000000000007</v>
      </c>
      <c r="AP11" s="18">
        <f t="shared" si="3"/>
        <v>6.0500000000000007</v>
      </c>
      <c r="AQ11" s="18">
        <f t="shared" si="3"/>
        <v>6.0500000000000007</v>
      </c>
      <c r="AR11" s="18">
        <f t="shared" si="3"/>
        <v>6.0500000000000007</v>
      </c>
      <c r="AS11" s="18">
        <f t="shared" si="3"/>
        <v>6.0500000000000007</v>
      </c>
      <c r="AT11" s="18">
        <f t="shared" si="3"/>
        <v>6.0500000000000007</v>
      </c>
      <c r="AU11" s="18">
        <f t="shared" si="3"/>
        <v>6.0500000000000007</v>
      </c>
      <c r="AV11" s="18">
        <f t="shared" si="3"/>
        <v>6.0500000000000007</v>
      </c>
      <c r="AW11" s="18">
        <f t="shared" si="3"/>
        <v>6.0500000000000007</v>
      </c>
      <c r="AX11" s="18">
        <f t="shared" si="3"/>
        <v>4.07</v>
      </c>
      <c r="AY11" s="18"/>
    </row>
    <row r="12" spans="1:51" x14ac:dyDescent="0.25">
      <c r="A12" s="37">
        <v>0.1</v>
      </c>
      <c r="B12" s="16">
        <f t="shared" si="2"/>
        <v>187.77000000000004</v>
      </c>
      <c r="C12" s="10" t="s">
        <v>6</v>
      </c>
      <c r="D12" s="3"/>
      <c r="E12" s="3"/>
      <c r="F12" s="18"/>
      <c r="G12" s="18"/>
      <c r="H12" s="18"/>
      <c r="I12" s="18">
        <f t="shared" ref="I12:AX12" si="4">I8*(1+$A$12)</f>
        <v>6.71</v>
      </c>
      <c r="J12" s="18">
        <f t="shared" si="4"/>
        <v>8.36</v>
      </c>
      <c r="K12" s="18">
        <f t="shared" si="4"/>
        <v>0.22000000000000003</v>
      </c>
      <c r="L12" s="18">
        <f t="shared" si="4"/>
        <v>0.22000000000000003</v>
      </c>
      <c r="M12" s="18">
        <f t="shared" si="4"/>
        <v>4.620000000000001</v>
      </c>
      <c r="N12" s="18">
        <f t="shared" si="4"/>
        <v>9.57</v>
      </c>
      <c r="O12" s="18">
        <f t="shared" si="4"/>
        <v>3.74</v>
      </c>
      <c r="P12" s="18">
        <f t="shared" si="4"/>
        <v>12.32</v>
      </c>
      <c r="Q12" s="18">
        <f t="shared" si="4"/>
        <v>12.430000000000001</v>
      </c>
      <c r="R12" s="18">
        <f t="shared" si="4"/>
        <v>0.22000000000000003</v>
      </c>
      <c r="S12" s="18">
        <f t="shared" si="4"/>
        <v>5.9400000000000013</v>
      </c>
      <c r="T12" s="18">
        <f t="shared" si="4"/>
        <v>2.4200000000000004</v>
      </c>
      <c r="U12" s="18">
        <f t="shared" si="4"/>
        <v>0.22000000000000003</v>
      </c>
      <c r="V12" s="18">
        <f t="shared" si="4"/>
        <v>0.22000000000000003</v>
      </c>
      <c r="W12" s="18">
        <f t="shared" si="4"/>
        <v>4.620000000000001</v>
      </c>
      <c r="X12" s="18">
        <f t="shared" si="4"/>
        <v>9.57</v>
      </c>
      <c r="Y12" s="18">
        <f t="shared" si="4"/>
        <v>3.74</v>
      </c>
      <c r="Z12" s="18">
        <f t="shared" si="4"/>
        <v>0.22000000000000003</v>
      </c>
      <c r="AA12" s="18">
        <f t="shared" si="4"/>
        <v>0.22000000000000003</v>
      </c>
      <c r="AB12" s="18">
        <f t="shared" si="4"/>
        <v>0.22000000000000003</v>
      </c>
      <c r="AC12" s="18">
        <f t="shared" si="4"/>
        <v>9.02</v>
      </c>
      <c r="AD12" s="18">
        <f t="shared" si="4"/>
        <v>6.2700000000000005</v>
      </c>
      <c r="AE12" s="18">
        <f t="shared" si="4"/>
        <v>1.54</v>
      </c>
      <c r="AF12" s="18">
        <f t="shared" si="4"/>
        <v>0.22000000000000003</v>
      </c>
      <c r="AG12" s="18">
        <f t="shared" si="4"/>
        <v>0.22000000000000003</v>
      </c>
      <c r="AH12" s="18">
        <f t="shared" si="4"/>
        <v>7.0400000000000009</v>
      </c>
      <c r="AI12" s="18">
        <f t="shared" si="4"/>
        <v>2.4200000000000004</v>
      </c>
      <c r="AJ12" s="18">
        <f t="shared" si="4"/>
        <v>4.620000000000001</v>
      </c>
      <c r="AK12" s="18">
        <f t="shared" si="4"/>
        <v>4.07</v>
      </c>
      <c r="AL12" s="18">
        <f t="shared" si="4"/>
        <v>1.54</v>
      </c>
      <c r="AM12" s="18">
        <f t="shared" si="4"/>
        <v>16.72</v>
      </c>
      <c r="AN12" s="18">
        <f t="shared" si="4"/>
        <v>14.630000000000003</v>
      </c>
      <c r="AO12" s="18">
        <f t="shared" si="4"/>
        <v>0.22000000000000003</v>
      </c>
      <c r="AP12" s="18">
        <f t="shared" si="4"/>
        <v>0.22000000000000003</v>
      </c>
      <c r="AQ12" s="18">
        <f t="shared" si="4"/>
        <v>4.620000000000001</v>
      </c>
      <c r="AR12" s="18">
        <f t="shared" si="4"/>
        <v>9.57</v>
      </c>
      <c r="AS12" s="18">
        <f t="shared" si="4"/>
        <v>3.74</v>
      </c>
      <c r="AT12" s="18">
        <f t="shared" si="4"/>
        <v>0.22000000000000003</v>
      </c>
      <c r="AU12" s="18">
        <f t="shared" si="4"/>
        <v>0.11000000000000001</v>
      </c>
      <c r="AV12" s="18">
        <f t="shared" si="4"/>
        <v>4.4000000000000004</v>
      </c>
      <c r="AW12" s="18">
        <f t="shared" si="4"/>
        <v>9.240000000000002</v>
      </c>
      <c r="AX12" s="18">
        <f t="shared" si="4"/>
        <v>1.32</v>
      </c>
      <c r="AY12" s="18"/>
    </row>
    <row r="13" spans="1:51" x14ac:dyDescent="0.25">
      <c r="A13" s="37">
        <v>0.4</v>
      </c>
      <c r="B13" s="16">
        <f t="shared" si="2"/>
        <v>606.05999999999995</v>
      </c>
      <c r="C13" s="10" t="s">
        <v>7</v>
      </c>
      <c r="D13" s="3"/>
      <c r="E13" s="3"/>
      <c r="F13" s="18"/>
      <c r="G13" s="18"/>
      <c r="H13" s="18"/>
      <c r="I13" s="18">
        <f t="shared" ref="I13:AI13" si="5">(I9+I41)*(1+$A$13)</f>
        <v>54.599999999999994</v>
      </c>
      <c r="J13" s="18">
        <f t="shared" si="5"/>
        <v>54.739999999999988</v>
      </c>
      <c r="K13" s="18">
        <f t="shared" si="5"/>
        <v>48.3</v>
      </c>
      <c r="L13" s="18">
        <f t="shared" si="5"/>
        <v>42</v>
      </c>
      <c r="M13" s="18">
        <f t="shared" si="5"/>
        <v>0</v>
      </c>
      <c r="N13" s="18">
        <f t="shared" si="5"/>
        <v>2.8</v>
      </c>
      <c r="O13" s="18">
        <f t="shared" si="5"/>
        <v>0</v>
      </c>
      <c r="P13" s="18">
        <f t="shared" si="5"/>
        <v>63.28</v>
      </c>
      <c r="Q13" s="18">
        <f t="shared" si="5"/>
        <v>35.699999999999996</v>
      </c>
      <c r="R13" s="18">
        <f t="shared" si="5"/>
        <v>28.14</v>
      </c>
      <c r="S13" s="18">
        <f t="shared" si="5"/>
        <v>16.852499999999996</v>
      </c>
      <c r="T13" s="18">
        <f t="shared" si="5"/>
        <v>53.532499999999992</v>
      </c>
      <c r="U13" s="18">
        <f t="shared" si="5"/>
        <v>13.9125</v>
      </c>
      <c r="V13" s="18">
        <f t="shared" si="5"/>
        <v>13.9125</v>
      </c>
      <c r="W13" s="18">
        <f t="shared" si="5"/>
        <v>38.412499999999994</v>
      </c>
      <c r="X13" s="18">
        <f t="shared" si="5"/>
        <v>13.912500000000001</v>
      </c>
      <c r="Y13" s="18">
        <f t="shared" si="5"/>
        <v>27.912499999999998</v>
      </c>
      <c r="Z13" s="18">
        <f t="shared" si="5"/>
        <v>20.912499999999998</v>
      </c>
      <c r="AA13" s="18">
        <f t="shared" si="5"/>
        <v>14</v>
      </c>
      <c r="AB13" s="18">
        <f t="shared" si="5"/>
        <v>0</v>
      </c>
      <c r="AC13" s="18">
        <f t="shared" si="5"/>
        <v>21</v>
      </c>
      <c r="AD13" s="18">
        <f t="shared" si="5"/>
        <v>1.5543122344752192E-15</v>
      </c>
      <c r="AE13" s="18">
        <f t="shared" si="5"/>
        <v>0</v>
      </c>
      <c r="AF13" s="18">
        <f t="shared" si="5"/>
        <v>21</v>
      </c>
      <c r="AG13" s="18">
        <f t="shared" si="5"/>
        <v>0</v>
      </c>
      <c r="AH13" s="18">
        <f t="shared" si="5"/>
        <v>0</v>
      </c>
      <c r="AI13" s="18">
        <f t="shared" si="5"/>
        <v>19.88</v>
      </c>
      <c r="AJ13" s="18">
        <f t="shared" ref="AJ13:AY13" si="6">(AJ9+AJ1)*(1+$A$13)</f>
        <v>0.14000000000000151</v>
      </c>
      <c r="AK13" s="18">
        <f t="shared" si="6"/>
        <v>0.14000000000000151</v>
      </c>
      <c r="AL13" s="18">
        <f t="shared" si="6"/>
        <v>0.13999999999999901</v>
      </c>
      <c r="AM13" s="18">
        <f t="shared" si="6"/>
        <v>0.13999999999999901</v>
      </c>
      <c r="AN13" s="18">
        <f t="shared" si="6"/>
        <v>0.13999999999999901</v>
      </c>
      <c r="AO13" s="18">
        <f t="shared" si="6"/>
        <v>0.14000000000000026</v>
      </c>
      <c r="AP13" s="18">
        <f t="shared" si="6"/>
        <v>0.13999999999999949</v>
      </c>
      <c r="AQ13" s="18">
        <f t="shared" si="6"/>
        <v>0.14000000000000151</v>
      </c>
      <c r="AR13" s="18">
        <f t="shared" si="6"/>
        <v>0.14000000000000151</v>
      </c>
      <c r="AS13" s="18">
        <f t="shared" si="6"/>
        <v>0</v>
      </c>
      <c r="AT13" s="18">
        <f t="shared" si="6"/>
        <v>0</v>
      </c>
      <c r="AU13" s="18">
        <f t="shared" si="6"/>
        <v>0</v>
      </c>
      <c r="AV13" s="18">
        <f t="shared" si="6"/>
        <v>0</v>
      </c>
      <c r="AW13" s="18">
        <f t="shared" si="6"/>
        <v>0</v>
      </c>
      <c r="AX13" s="18">
        <f t="shared" si="6"/>
        <v>-7.7715611723760958E-16</v>
      </c>
      <c r="AY13" s="18">
        <f t="shared" si="6"/>
        <v>0</v>
      </c>
    </row>
    <row r="14" spans="1:51" x14ac:dyDescent="0.25">
      <c r="A14" s="13"/>
      <c r="B14" s="16">
        <f t="shared" si="2"/>
        <v>84.899999999999963</v>
      </c>
      <c r="C14" s="10" t="s">
        <v>12</v>
      </c>
      <c r="D14" s="3"/>
      <c r="E14" s="3"/>
      <c r="F14" s="18"/>
      <c r="G14" s="18"/>
      <c r="H14" s="18"/>
      <c r="I14" s="18">
        <f>I10</f>
        <v>10.7</v>
      </c>
      <c r="J14" s="18">
        <f t="shared" ref="J14:AY14" si="7">J10</f>
        <v>5.7</v>
      </c>
      <c r="K14" s="18">
        <f t="shared" si="7"/>
        <v>5.7</v>
      </c>
      <c r="L14" s="18">
        <f t="shared" si="7"/>
        <v>5.7</v>
      </c>
      <c r="M14" s="18">
        <f t="shared" si="7"/>
        <v>5.7</v>
      </c>
      <c r="N14" s="18">
        <f t="shared" si="7"/>
        <v>7</v>
      </c>
      <c r="O14" s="18">
        <f t="shared" si="7"/>
        <v>0.7</v>
      </c>
      <c r="P14" s="18">
        <f t="shared" si="7"/>
        <v>0.7</v>
      </c>
      <c r="Q14" s="18">
        <f t="shared" si="7"/>
        <v>5.7</v>
      </c>
      <c r="R14" s="18">
        <f t="shared" si="7"/>
        <v>0.7</v>
      </c>
      <c r="S14" s="18">
        <f t="shared" si="7"/>
        <v>0.7</v>
      </c>
      <c r="T14" s="18">
        <f t="shared" si="7"/>
        <v>0.7</v>
      </c>
      <c r="U14" s="18">
        <f t="shared" si="7"/>
        <v>0.7</v>
      </c>
      <c r="V14" s="18">
        <f t="shared" si="7"/>
        <v>0.7</v>
      </c>
      <c r="W14" s="18">
        <f t="shared" si="7"/>
        <v>0.7</v>
      </c>
      <c r="X14" s="18">
        <f t="shared" si="7"/>
        <v>0.7</v>
      </c>
      <c r="Y14" s="18">
        <f t="shared" si="7"/>
        <v>0.7</v>
      </c>
      <c r="Z14" s="18">
        <f t="shared" si="7"/>
        <v>5.7</v>
      </c>
      <c r="AA14" s="18">
        <f t="shared" si="7"/>
        <v>0.7</v>
      </c>
      <c r="AB14" s="18">
        <f t="shared" si="7"/>
        <v>0.7</v>
      </c>
      <c r="AC14" s="18">
        <f t="shared" si="7"/>
        <v>0.7</v>
      </c>
      <c r="AD14" s="18">
        <f t="shared" si="7"/>
        <v>0.7</v>
      </c>
      <c r="AE14" s="18">
        <f t="shared" si="7"/>
        <v>0.7</v>
      </c>
      <c r="AF14" s="18">
        <f t="shared" si="7"/>
        <v>0.6</v>
      </c>
      <c r="AG14" s="18">
        <f t="shared" si="7"/>
        <v>0.6</v>
      </c>
      <c r="AH14" s="18">
        <f t="shared" si="7"/>
        <v>5.6</v>
      </c>
      <c r="AI14" s="18">
        <f t="shared" si="7"/>
        <v>0.6</v>
      </c>
      <c r="AJ14" s="18">
        <f t="shared" si="7"/>
        <v>0.6</v>
      </c>
      <c r="AK14" s="18">
        <f t="shared" si="7"/>
        <v>0.6</v>
      </c>
      <c r="AL14" s="18">
        <f t="shared" si="7"/>
        <v>0.6</v>
      </c>
      <c r="AM14" s="18">
        <f t="shared" si="7"/>
        <v>0.6</v>
      </c>
      <c r="AN14" s="18">
        <f t="shared" si="7"/>
        <v>0.6</v>
      </c>
      <c r="AO14" s="18">
        <f t="shared" si="7"/>
        <v>0.6</v>
      </c>
      <c r="AP14" s="18">
        <f t="shared" si="7"/>
        <v>6.8</v>
      </c>
      <c r="AQ14" s="18">
        <f t="shared" si="7"/>
        <v>0.6</v>
      </c>
      <c r="AR14" s="18">
        <f t="shared" si="7"/>
        <v>0.6</v>
      </c>
      <c r="AS14" s="18">
        <f t="shared" si="7"/>
        <v>0.6</v>
      </c>
      <c r="AT14" s="18">
        <f t="shared" si="7"/>
        <v>0.6</v>
      </c>
      <c r="AU14" s="18">
        <f t="shared" si="7"/>
        <v>0.6</v>
      </c>
      <c r="AV14" s="18">
        <f t="shared" si="7"/>
        <v>0.6</v>
      </c>
      <c r="AW14" s="18">
        <f t="shared" si="7"/>
        <v>0.6</v>
      </c>
      <c r="AX14" s="18">
        <f t="shared" si="7"/>
        <v>0.4</v>
      </c>
      <c r="AY14" s="18">
        <f t="shared" si="7"/>
        <v>0.1</v>
      </c>
    </row>
    <row r="15" spans="1:51" s="1" customFormat="1" x14ac:dyDescent="0.25">
      <c r="A15" s="15"/>
      <c r="B15" s="14">
        <f t="shared" si="2"/>
        <v>1130.8500000000004</v>
      </c>
      <c r="C15" s="15" t="s">
        <v>8</v>
      </c>
      <c r="D15" s="6"/>
      <c r="E15" s="8"/>
      <c r="F15" s="19"/>
      <c r="G15" s="19"/>
      <c r="H15" s="19">
        <f>SUM(H11:H14)</f>
        <v>1.9800000000000002</v>
      </c>
      <c r="I15" s="19">
        <f t="shared" ref="I15:AY15" si="8">SUM(I11:I14)</f>
        <v>76.08</v>
      </c>
      <c r="J15" s="19">
        <f t="shared" si="8"/>
        <v>74.849999999999994</v>
      </c>
      <c r="K15" s="19">
        <f t="shared" si="8"/>
        <v>60.27</v>
      </c>
      <c r="L15" s="19">
        <f t="shared" si="8"/>
        <v>53.970000000000006</v>
      </c>
      <c r="M15" s="19">
        <f t="shared" si="8"/>
        <v>16.37</v>
      </c>
      <c r="N15" s="19">
        <f t="shared" si="8"/>
        <v>25.42</v>
      </c>
      <c r="O15" s="19">
        <f t="shared" si="8"/>
        <v>10.49</v>
      </c>
      <c r="P15" s="19">
        <f t="shared" si="8"/>
        <v>82.350000000000009</v>
      </c>
      <c r="Q15" s="19">
        <f t="shared" si="8"/>
        <v>59.88</v>
      </c>
      <c r="R15" s="19">
        <f t="shared" si="8"/>
        <v>35.110000000000007</v>
      </c>
      <c r="S15" s="19">
        <f t="shared" si="8"/>
        <v>29.542499999999997</v>
      </c>
      <c r="T15" s="19">
        <f t="shared" si="8"/>
        <v>62.702499999999993</v>
      </c>
      <c r="U15" s="19">
        <f t="shared" si="8"/>
        <v>20.8825</v>
      </c>
      <c r="V15" s="19">
        <f t="shared" si="8"/>
        <v>20.8825</v>
      </c>
      <c r="W15" s="19">
        <f t="shared" si="8"/>
        <v>49.782499999999999</v>
      </c>
      <c r="X15" s="19">
        <f t="shared" si="8"/>
        <v>30.232500000000002</v>
      </c>
      <c r="Y15" s="19">
        <f t="shared" si="8"/>
        <v>38.402500000000003</v>
      </c>
      <c r="Z15" s="19">
        <f t="shared" si="8"/>
        <v>32.8825</v>
      </c>
      <c r="AA15" s="19">
        <f t="shared" si="8"/>
        <v>20.97</v>
      </c>
      <c r="AB15" s="19">
        <f t="shared" si="8"/>
        <v>6.9700000000000006</v>
      </c>
      <c r="AC15" s="19">
        <f t="shared" si="8"/>
        <v>36.770000000000003</v>
      </c>
      <c r="AD15" s="19">
        <f t="shared" si="8"/>
        <v>13.020000000000001</v>
      </c>
      <c r="AE15" s="19">
        <f t="shared" si="8"/>
        <v>8.2900000000000009</v>
      </c>
      <c r="AF15" s="19">
        <f t="shared" si="8"/>
        <v>27.87</v>
      </c>
      <c r="AG15" s="19">
        <f t="shared" si="8"/>
        <v>6.87</v>
      </c>
      <c r="AH15" s="19">
        <f t="shared" si="8"/>
        <v>18.690000000000001</v>
      </c>
      <c r="AI15" s="19">
        <f t="shared" si="8"/>
        <v>28.950000000000003</v>
      </c>
      <c r="AJ15" s="19">
        <f t="shared" si="8"/>
        <v>11.410000000000004</v>
      </c>
      <c r="AK15" s="19">
        <f t="shared" si="8"/>
        <v>10.860000000000003</v>
      </c>
      <c r="AL15" s="19">
        <f t="shared" si="8"/>
        <v>8.33</v>
      </c>
      <c r="AM15" s="19">
        <f t="shared" si="8"/>
        <v>23.51</v>
      </c>
      <c r="AN15" s="19">
        <f t="shared" si="8"/>
        <v>21.420000000000005</v>
      </c>
      <c r="AO15" s="19">
        <f t="shared" si="8"/>
        <v>7.0100000000000007</v>
      </c>
      <c r="AP15" s="19">
        <f t="shared" si="8"/>
        <v>13.21</v>
      </c>
      <c r="AQ15" s="19">
        <f t="shared" si="8"/>
        <v>11.410000000000004</v>
      </c>
      <c r="AR15" s="19">
        <f t="shared" si="8"/>
        <v>16.360000000000003</v>
      </c>
      <c r="AS15" s="19">
        <f t="shared" si="8"/>
        <v>10.39</v>
      </c>
      <c r="AT15" s="19">
        <f t="shared" si="8"/>
        <v>6.87</v>
      </c>
      <c r="AU15" s="19">
        <f t="shared" si="8"/>
        <v>6.7600000000000007</v>
      </c>
      <c r="AV15" s="19">
        <f t="shared" si="8"/>
        <v>11.05</v>
      </c>
      <c r="AW15" s="19">
        <f t="shared" si="8"/>
        <v>15.890000000000002</v>
      </c>
      <c r="AX15" s="19">
        <f t="shared" si="8"/>
        <v>5.79</v>
      </c>
      <c r="AY15" s="19">
        <f t="shared" si="8"/>
        <v>0.1</v>
      </c>
    </row>
    <row r="16" spans="1:51" x14ac:dyDescent="0.25">
      <c r="A16" s="10"/>
      <c r="B16" s="16">
        <f t="shared" si="2"/>
        <v>61.500000000000014</v>
      </c>
      <c r="C16" s="10" t="s">
        <v>9</v>
      </c>
      <c r="D16" s="3"/>
      <c r="E16" s="7"/>
      <c r="F16" s="18">
        <v>1</v>
      </c>
      <c r="G16" s="18">
        <v>1</v>
      </c>
      <c r="H16" s="18">
        <v>1.2</v>
      </c>
      <c r="I16" s="18">
        <v>3.7</v>
      </c>
      <c r="J16" s="18">
        <v>3.6</v>
      </c>
      <c r="K16" s="18">
        <v>2.4</v>
      </c>
      <c r="L16" s="18">
        <v>2.2000000000000002</v>
      </c>
      <c r="M16" s="18">
        <v>1</v>
      </c>
      <c r="N16" s="18">
        <v>1.6</v>
      </c>
      <c r="O16" s="18">
        <v>0.9</v>
      </c>
      <c r="P16" s="18">
        <v>4.5</v>
      </c>
      <c r="Q16" s="18">
        <v>2.5</v>
      </c>
      <c r="R16" s="18">
        <v>1.4</v>
      </c>
      <c r="S16" s="18">
        <v>1.3</v>
      </c>
      <c r="T16" s="18">
        <v>2.6</v>
      </c>
      <c r="U16" s="18">
        <v>0.6</v>
      </c>
      <c r="V16" s="18">
        <v>0.6</v>
      </c>
      <c r="W16" s="18">
        <v>1.7</v>
      </c>
      <c r="X16" s="18">
        <v>1.4</v>
      </c>
      <c r="Y16" s="18">
        <v>0.9</v>
      </c>
      <c r="Z16" s="18">
        <v>1.1000000000000001</v>
      </c>
      <c r="AA16" s="18">
        <v>0.6</v>
      </c>
      <c r="AB16" s="18">
        <v>0.6</v>
      </c>
      <c r="AC16" s="18">
        <v>1.9</v>
      </c>
      <c r="AD16" s="18">
        <v>1.1000000000000001</v>
      </c>
      <c r="AE16" s="18">
        <v>0.7</v>
      </c>
      <c r="AF16" s="18">
        <v>1.1000000000000001</v>
      </c>
      <c r="AG16" s="18">
        <v>0.6</v>
      </c>
      <c r="AH16" s="18">
        <v>1.2</v>
      </c>
      <c r="AI16" s="18">
        <v>1.3</v>
      </c>
      <c r="AJ16" s="18">
        <v>1</v>
      </c>
      <c r="AK16" s="18">
        <v>0.9</v>
      </c>
      <c r="AL16" s="18">
        <v>0.7</v>
      </c>
      <c r="AM16" s="18">
        <v>2.1</v>
      </c>
      <c r="AN16" s="18">
        <v>1.9</v>
      </c>
      <c r="AO16" s="18">
        <v>0.6</v>
      </c>
      <c r="AP16" s="18">
        <v>0.6</v>
      </c>
      <c r="AQ16" s="18">
        <v>1</v>
      </c>
      <c r="AR16" s="18">
        <v>1.4</v>
      </c>
      <c r="AS16" s="18">
        <v>0.9</v>
      </c>
      <c r="AT16" s="18">
        <v>0.6</v>
      </c>
      <c r="AU16" s="18">
        <v>0.6</v>
      </c>
      <c r="AV16" s="18">
        <v>1</v>
      </c>
      <c r="AW16" s="18">
        <v>1.4</v>
      </c>
      <c r="AX16" s="18">
        <v>0.5</v>
      </c>
      <c r="AY16" s="18"/>
    </row>
    <row r="17" spans="1:58" x14ac:dyDescent="0.25">
      <c r="A17" s="13"/>
      <c r="B17" s="16">
        <f t="shared" si="2"/>
        <v>87.399999999999991</v>
      </c>
      <c r="C17" s="10" t="s">
        <v>10</v>
      </c>
      <c r="D17" s="3"/>
      <c r="E17" s="7"/>
      <c r="F17" s="18"/>
      <c r="G17" s="18"/>
      <c r="H17" s="18">
        <v>0.3</v>
      </c>
      <c r="I17" s="18">
        <v>5.5</v>
      </c>
      <c r="J17" s="18">
        <v>5.4</v>
      </c>
      <c r="K17" s="18">
        <v>3.6</v>
      </c>
      <c r="L17" s="18">
        <v>3.4</v>
      </c>
      <c r="M17" s="18">
        <v>1.5</v>
      </c>
      <c r="N17" s="18">
        <v>2.4</v>
      </c>
      <c r="O17" s="18">
        <v>1.3</v>
      </c>
      <c r="P17" s="18">
        <v>6.7</v>
      </c>
      <c r="Q17" s="18">
        <v>3.8</v>
      </c>
      <c r="R17" s="18">
        <v>2.2000000000000002</v>
      </c>
      <c r="S17" s="18">
        <v>2</v>
      </c>
      <c r="T17" s="18">
        <v>3.9</v>
      </c>
      <c r="U17" s="18">
        <v>0.9</v>
      </c>
      <c r="V17" s="18">
        <v>0.9</v>
      </c>
      <c r="W17" s="18">
        <v>2.6</v>
      </c>
      <c r="X17" s="18">
        <v>2.1</v>
      </c>
      <c r="Y17" s="18">
        <v>1.3</v>
      </c>
      <c r="Z17" s="18">
        <v>1.6</v>
      </c>
      <c r="AA17" s="18">
        <v>0.9</v>
      </c>
      <c r="AB17" s="18">
        <v>0.9</v>
      </c>
      <c r="AC17" s="18">
        <v>2.8</v>
      </c>
      <c r="AD17" s="18">
        <v>1.7</v>
      </c>
      <c r="AE17" s="18">
        <v>1</v>
      </c>
      <c r="AF17" s="18">
        <v>1.6</v>
      </c>
      <c r="AG17" s="18">
        <v>0.9</v>
      </c>
      <c r="AH17" s="18">
        <v>1.8</v>
      </c>
      <c r="AI17" s="18">
        <v>1.9</v>
      </c>
      <c r="AJ17" s="18">
        <v>1.5</v>
      </c>
      <c r="AK17" s="18">
        <v>1.4</v>
      </c>
      <c r="AL17" s="18">
        <v>1.1000000000000001</v>
      </c>
      <c r="AM17" s="18">
        <v>3.1</v>
      </c>
      <c r="AN17" s="18">
        <v>2.8</v>
      </c>
      <c r="AO17" s="18">
        <v>0.9</v>
      </c>
      <c r="AP17" s="18">
        <v>0.9</v>
      </c>
      <c r="AQ17" s="18">
        <v>1.5</v>
      </c>
      <c r="AR17" s="18">
        <v>2.1</v>
      </c>
      <c r="AS17" s="18">
        <v>1.3</v>
      </c>
      <c r="AT17" s="18">
        <v>0.9</v>
      </c>
      <c r="AU17" s="18">
        <v>0.8</v>
      </c>
      <c r="AV17" s="18">
        <v>1.4</v>
      </c>
      <c r="AW17" s="18">
        <v>2.1</v>
      </c>
      <c r="AX17" s="18">
        <v>0.7</v>
      </c>
      <c r="AY17" s="18"/>
    </row>
    <row r="18" spans="1:58" s="1" customFormat="1" x14ac:dyDescent="0.25">
      <c r="A18" s="12" t="s">
        <v>36</v>
      </c>
      <c r="B18" s="14">
        <f t="shared" si="2"/>
        <v>1279.7500000000005</v>
      </c>
      <c r="C18" s="15" t="s">
        <v>11</v>
      </c>
      <c r="D18" s="6"/>
      <c r="E18" s="8"/>
      <c r="F18" s="19">
        <f>SUM(F15:F17)</f>
        <v>1</v>
      </c>
      <c r="G18" s="19">
        <f t="shared" ref="G18:AY18" si="9">SUM(G15:G17)</f>
        <v>1</v>
      </c>
      <c r="H18" s="19">
        <f t="shared" si="9"/>
        <v>3.48</v>
      </c>
      <c r="I18" s="19">
        <f t="shared" si="9"/>
        <v>85.28</v>
      </c>
      <c r="J18" s="19">
        <f t="shared" si="9"/>
        <v>83.85</v>
      </c>
      <c r="K18" s="19">
        <f t="shared" si="9"/>
        <v>66.27</v>
      </c>
      <c r="L18" s="19">
        <f t="shared" si="9"/>
        <v>59.570000000000007</v>
      </c>
      <c r="M18" s="19">
        <f t="shared" si="9"/>
        <v>18.87</v>
      </c>
      <c r="N18" s="19">
        <f t="shared" si="9"/>
        <v>29.42</v>
      </c>
      <c r="O18" s="19">
        <f t="shared" si="9"/>
        <v>12.690000000000001</v>
      </c>
      <c r="P18" s="19">
        <f t="shared" si="9"/>
        <v>93.550000000000011</v>
      </c>
      <c r="Q18" s="19">
        <f t="shared" si="9"/>
        <v>66.180000000000007</v>
      </c>
      <c r="R18" s="19">
        <f t="shared" si="9"/>
        <v>38.710000000000008</v>
      </c>
      <c r="S18" s="19">
        <f t="shared" si="9"/>
        <v>32.842500000000001</v>
      </c>
      <c r="T18" s="19">
        <f t="shared" si="9"/>
        <v>69.202500000000001</v>
      </c>
      <c r="U18" s="19">
        <f t="shared" si="9"/>
        <v>22.3825</v>
      </c>
      <c r="V18" s="19">
        <f t="shared" si="9"/>
        <v>22.3825</v>
      </c>
      <c r="W18" s="19">
        <f t="shared" si="9"/>
        <v>54.082500000000003</v>
      </c>
      <c r="X18" s="19">
        <f t="shared" si="9"/>
        <v>33.732500000000002</v>
      </c>
      <c r="Y18" s="19">
        <f t="shared" si="9"/>
        <v>40.602499999999999</v>
      </c>
      <c r="Z18" s="19">
        <f t="shared" si="9"/>
        <v>35.582500000000003</v>
      </c>
      <c r="AA18" s="19">
        <f t="shared" si="9"/>
        <v>22.47</v>
      </c>
      <c r="AB18" s="19">
        <f t="shared" si="9"/>
        <v>8.4700000000000006</v>
      </c>
      <c r="AC18" s="19">
        <f t="shared" si="9"/>
        <v>41.47</v>
      </c>
      <c r="AD18" s="19">
        <f t="shared" si="9"/>
        <v>15.82</v>
      </c>
      <c r="AE18" s="19">
        <f t="shared" si="9"/>
        <v>9.99</v>
      </c>
      <c r="AF18" s="19">
        <f t="shared" si="9"/>
        <v>30.570000000000004</v>
      </c>
      <c r="AG18" s="19">
        <f t="shared" si="9"/>
        <v>8.3699999999999992</v>
      </c>
      <c r="AH18" s="19">
        <f t="shared" si="9"/>
        <v>21.69</v>
      </c>
      <c r="AI18" s="19">
        <f t="shared" si="9"/>
        <v>32.150000000000006</v>
      </c>
      <c r="AJ18" s="19">
        <f t="shared" si="9"/>
        <v>13.910000000000004</v>
      </c>
      <c r="AK18" s="19">
        <f t="shared" si="9"/>
        <v>13.160000000000004</v>
      </c>
      <c r="AL18" s="19">
        <f t="shared" si="9"/>
        <v>10.129999999999999</v>
      </c>
      <c r="AM18" s="19">
        <f t="shared" si="9"/>
        <v>28.710000000000004</v>
      </c>
      <c r="AN18" s="19">
        <f t="shared" si="9"/>
        <v>26.120000000000005</v>
      </c>
      <c r="AO18" s="19">
        <f t="shared" si="9"/>
        <v>8.51</v>
      </c>
      <c r="AP18" s="19">
        <f t="shared" si="9"/>
        <v>14.71</v>
      </c>
      <c r="AQ18" s="19">
        <f t="shared" si="9"/>
        <v>13.910000000000004</v>
      </c>
      <c r="AR18" s="19">
        <f t="shared" si="9"/>
        <v>19.860000000000003</v>
      </c>
      <c r="AS18" s="19">
        <f t="shared" si="9"/>
        <v>12.590000000000002</v>
      </c>
      <c r="AT18" s="19">
        <f t="shared" si="9"/>
        <v>8.3699999999999992</v>
      </c>
      <c r="AU18" s="19">
        <f t="shared" si="9"/>
        <v>8.16</v>
      </c>
      <c r="AV18" s="19">
        <f t="shared" si="9"/>
        <v>13.450000000000001</v>
      </c>
      <c r="AW18" s="19">
        <f t="shared" si="9"/>
        <v>19.390000000000004</v>
      </c>
      <c r="AX18" s="19">
        <f t="shared" si="9"/>
        <v>6.99</v>
      </c>
      <c r="AY18" s="19">
        <f t="shared" si="9"/>
        <v>0.1</v>
      </c>
    </row>
    <row r="19" spans="1:58" ht="5.0999999999999996" customHeight="1" x14ac:dyDescent="0.25">
      <c r="A19" s="10"/>
      <c r="B19" s="16"/>
      <c r="C19" s="10"/>
      <c r="D19" s="3"/>
      <c r="E19" s="7"/>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8" s="1" customFormat="1" x14ac:dyDescent="0.25">
      <c r="A20" s="38" t="s">
        <v>25</v>
      </c>
      <c r="B20" s="14">
        <f t="shared" si="2"/>
        <v>199.54999999999998</v>
      </c>
      <c r="C20" s="15" t="s">
        <v>14</v>
      </c>
      <c r="D20" s="6"/>
      <c r="E20" s="8"/>
      <c r="F20" s="19">
        <f t="shared" ref="F20:AY20" si="10">F5-F18</f>
        <v>-1</v>
      </c>
      <c r="G20" s="19">
        <f t="shared" si="10"/>
        <v>-1</v>
      </c>
      <c r="H20" s="19">
        <f t="shared" si="10"/>
        <v>-3.48</v>
      </c>
      <c r="I20" s="19">
        <f t="shared" si="10"/>
        <v>-73.98</v>
      </c>
      <c r="J20" s="19">
        <f t="shared" si="10"/>
        <v>-58.949999999999996</v>
      </c>
      <c r="K20" s="19">
        <f t="shared" si="10"/>
        <v>-32.369999999999997</v>
      </c>
      <c r="L20" s="19">
        <f t="shared" si="10"/>
        <v>-25.670000000000009</v>
      </c>
      <c r="M20" s="19">
        <f t="shared" si="10"/>
        <v>15.029999999999998</v>
      </c>
      <c r="N20" s="19">
        <f t="shared" si="10"/>
        <v>13.780000000000001</v>
      </c>
      <c r="O20" s="19">
        <f t="shared" si="10"/>
        <v>21.209999999999997</v>
      </c>
      <c r="P20" s="19">
        <f t="shared" si="10"/>
        <v>-59.650000000000013</v>
      </c>
      <c r="Q20" s="19">
        <f t="shared" si="10"/>
        <v>-32.280000000000008</v>
      </c>
      <c r="R20" s="19">
        <f t="shared" si="10"/>
        <v>-0.11000000000000654</v>
      </c>
      <c r="S20" s="19">
        <f t="shared" si="10"/>
        <v>1.0574999999999974</v>
      </c>
      <c r="T20" s="19">
        <f t="shared" si="10"/>
        <v>-35.302500000000002</v>
      </c>
      <c r="U20" s="19">
        <f t="shared" si="10"/>
        <v>11.517499999999998</v>
      </c>
      <c r="V20" s="19">
        <f t="shared" si="10"/>
        <v>16.217500000000001</v>
      </c>
      <c r="W20" s="19">
        <f t="shared" si="10"/>
        <v>-20.182500000000005</v>
      </c>
      <c r="X20" s="19">
        <f t="shared" si="10"/>
        <v>0.16749999999999687</v>
      </c>
      <c r="Y20" s="19">
        <f t="shared" si="10"/>
        <v>-6.7025000000000006</v>
      </c>
      <c r="Z20" s="19">
        <f t="shared" si="10"/>
        <v>7.6174999999999997</v>
      </c>
      <c r="AA20" s="19">
        <f t="shared" si="10"/>
        <v>11.43</v>
      </c>
      <c r="AB20" s="19">
        <f t="shared" si="10"/>
        <v>25.43</v>
      </c>
      <c r="AC20" s="19">
        <f t="shared" si="10"/>
        <v>-7.57</v>
      </c>
      <c r="AD20" s="19">
        <f t="shared" si="10"/>
        <v>22.78</v>
      </c>
      <c r="AE20" s="19">
        <f t="shared" si="10"/>
        <v>23.909999999999997</v>
      </c>
      <c r="AF20" s="19">
        <f t="shared" si="10"/>
        <v>3.3299999999999947</v>
      </c>
      <c r="AG20" s="19">
        <f t="shared" si="10"/>
        <v>25.53</v>
      </c>
      <c r="AH20" s="19">
        <f t="shared" si="10"/>
        <v>16.91</v>
      </c>
      <c r="AI20" s="19">
        <f t="shared" si="10"/>
        <v>1.7499999999999929</v>
      </c>
      <c r="AJ20" s="19">
        <f t="shared" si="10"/>
        <v>19.989999999999995</v>
      </c>
      <c r="AK20" s="19">
        <f t="shared" si="10"/>
        <v>20.739999999999995</v>
      </c>
      <c r="AL20" s="19">
        <f t="shared" si="10"/>
        <v>33.070000000000007</v>
      </c>
      <c r="AM20" s="19">
        <f t="shared" si="10"/>
        <v>5.1899999999999942</v>
      </c>
      <c r="AN20" s="19">
        <f t="shared" si="10"/>
        <v>7.779999999999994</v>
      </c>
      <c r="AO20" s="19">
        <f t="shared" si="10"/>
        <v>25.39</v>
      </c>
      <c r="AP20" s="19">
        <f t="shared" si="10"/>
        <v>21.490000000000002</v>
      </c>
      <c r="AQ20" s="19">
        <f t="shared" si="10"/>
        <v>19.989999999999995</v>
      </c>
      <c r="AR20" s="19">
        <f t="shared" si="10"/>
        <v>14.039999999999996</v>
      </c>
      <c r="AS20" s="19">
        <f t="shared" si="10"/>
        <v>21.409999999999997</v>
      </c>
      <c r="AT20" s="19">
        <f t="shared" si="10"/>
        <v>34.93</v>
      </c>
      <c r="AU20" s="19">
        <f t="shared" si="10"/>
        <v>25.84</v>
      </c>
      <c r="AV20" s="19">
        <f t="shared" si="10"/>
        <v>20.549999999999997</v>
      </c>
      <c r="AW20" s="19">
        <f t="shared" si="10"/>
        <v>14.609999999999996</v>
      </c>
      <c r="AX20" s="19">
        <f t="shared" si="10"/>
        <v>32.71</v>
      </c>
      <c r="AY20" s="19">
        <f t="shared" si="10"/>
        <v>22.4</v>
      </c>
    </row>
    <row r="21" spans="1:58" ht="5.0999999999999996" customHeight="1" x14ac:dyDescent="0.25">
      <c r="A21" s="10"/>
      <c r="B21" s="16"/>
      <c r="C21" s="10"/>
      <c r="D21" s="3"/>
      <c r="E21" s="7"/>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row>
    <row r="22" spans="1:58" x14ac:dyDescent="0.25">
      <c r="A22" s="27">
        <f>SUM(G22:AY22)</f>
        <v>685.19999999999993</v>
      </c>
      <c r="B22" s="11">
        <f t="shared" ref="B22:B28" si="11">SUM(D22:AY22)</f>
        <v>685.19999999999993</v>
      </c>
      <c r="C22" s="2" t="s">
        <v>24</v>
      </c>
      <c r="D22" s="21"/>
      <c r="E22" s="17"/>
      <c r="F22" s="20"/>
      <c r="G22" s="20">
        <v>5.7</v>
      </c>
      <c r="H22" s="20">
        <v>11.6</v>
      </c>
      <c r="I22" s="20">
        <v>15.2</v>
      </c>
      <c r="J22" s="20">
        <v>15.2</v>
      </c>
      <c r="K22" s="20">
        <v>15.5</v>
      </c>
      <c r="L22" s="20">
        <v>20</v>
      </c>
      <c r="M22" s="20">
        <v>15.5</v>
      </c>
      <c r="N22" s="20">
        <v>15.6</v>
      </c>
      <c r="O22" s="20">
        <v>15.6</v>
      </c>
      <c r="P22" s="20">
        <v>17.899999999999999</v>
      </c>
      <c r="Q22" s="20">
        <v>15.6</v>
      </c>
      <c r="R22" s="20">
        <v>15.6</v>
      </c>
      <c r="S22" s="20">
        <v>15.6</v>
      </c>
      <c r="T22" s="20">
        <v>17.899999999999999</v>
      </c>
      <c r="U22" s="20">
        <v>15.6</v>
      </c>
      <c r="V22" s="20">
        <v>15.6</v>
      </c>
      <c r="W22" s="20">
        <v>15.6</v>
      </c>
      <c r="X22" s="20">
        <v>20.100000000000001</v>
      </c>
      <c r="Y22" s="20">
        <v>15.6</v>
      </c>
      <c r="Z22" s="20">
        <v>15.6</v>
      </c>
      <c r="AA22" s="20">
        <v>15.6</v>
      </c>
      <c r="AB22" s="20">
        <v>17.899999999999999</v>
      </c>
      <c r="AC22" s="20">
        <v>15.6</v>
      </c>
      <c r="AD22" s="20">
        <v>15.6</v>
      </c>
      <c r="AE22" s="20">
        <v>15.6</v>
      </c>
      <c r="AF22" s="20">
        <v>17.899999999999999</v>
      </c>
      <c r="AG22" s="20">
        <v>15.6</v>
      </c>
      <c r="AH22" s="20">
        <v>15.6</v>
      </c>
      <c r="AI22" s="20">
        <v>15.6</v>
      </c>
      <c r="AJ22" s="20">
        <v>20.100000000000001</v>
      </c>
      <c r="AK22" s="20">
        <v>15.6</v>
      </c>
      <c r="AL22" s="20">
        <v>15.6</v>
      </c>
      <c r="AM22" s="20">
        <v>15.6</v>
      </c>
      <c r="AN22" s="20">
        <v>17</v>
      </c>
      <c r="AO22" s="20">
        <v>15.8</v>
      </c>
      <c r="AP22" s="20">
        <v>15.8</v>
      </c>
      <c r="AQ22" s="20">
        <v>16.3</v>
      </c>
      <c r="AR22" s="20">
        <v>20.8</v>
      </c>
      <c r="AS22" s="20">
        <v>16.3</v>
      </c>
      <c r="AT22" s="20">
        <v>16.3</v>
      </c>
      <c r="AU22" s="20">
        <v>16.3</v>
      </c>
      <c r="AV22" s="20">
        <v>18.899999999999999</v>
      </c>
      <c r="AW22" s="20">
        <v>9.1999999999999993</v>
      </c>
      <c r="AX22" s="18"/>
      <c r="AY22" s="18"/>
    </row>
    <row r="23" spans="1:58" x14ac:dyDescent="0.25">
      <c r="A23" s="28">
        <f>A22*2.47</f>
        <v>1692.444</v>
      </c>
      <c r="B23" s="11"/>
      <c r="C23" s="12" t="s">
        <v>15</v>
      </c>
      <c r="D23" s="21"/>
      <c r="E23" s="17"/>
      <c r="F23" s="20"/>
      <c r="G23" s="20">
        <f>IF($A$20="U",A22,G22)</f>
        <v>5.7</v>
      </c>
      <c r="H23" s="20">
        <f>IF($A$20="U",0,H22)</f>
        <v>11.6</v>
      </c>
      <c r="I23" s="20">
        <f t="shared" ref="I23:AW23" si="12">IF($A$20="U",0,I22)</f>
        <v>15.2</v>
      </c>
      <c r="J23" s="20">
        <f t="shared" si="12"/>
        <v>15.2</v>
      </c>
      <c r="K23" s="20">
        <f t="shared" si="12"/>
        <v>15.5</v>
      </c>
      <c r="L23" s="20">
        <f t="shared" si="12"/>
        <v>20</v>
      </c>
      <c r="M23" s="20">
        <f t="shared" si="12"/>
        <v>15.5</v>
      </c>
      <c r="N23" s="20">
        <f t="shared" si="12"/>
        <v>15.6</v>
      </c>
      <c r="O23" s="20">
        <f t="shared" si="12"/>
        <v>15.6</v>
      </c>
      <c r="P23" s="20">
        <f t="shared" si="12"/>
        <v>17.899999999999999</v>
      </c>
      <c r="Q23" s="20">
        <f t="shared" si="12"/>
        <v>15.6</v>
      </c>
      <c r="R23" s="20">
        <f t="shared" si="12"/>
        <v>15.6</v>
      </c>
      <c r="S23" s="20">
        <f t="shared" si="12"/>
        <v>15.6</v>
      </c>
      <c r="T23" s="20">
        <f t="shared" si="12"/>
        <v>17.899999999999999</v>
      </c>
      <c r="U23" s="20">
        <f t="shared" si="12"/>
        <v>15.6</v>
      </c>
      <c r="V23" s="20">
        <f t="shared" si="12"/>
        <v>15.6</v>
      </c>
      <c r="W23" s="20">
        <f t="shared" si="12"/>
        <v>15.6</v>
      </c>
      <c r="X23" s="20">
        <f t="shared" si="12"/>
        <v>20.100000000000001</v>
      </c>
      <c r="Y23" s="20">
        <f t="shared" si="12"/>
        <v>15.6</v>
      </c>
      <c r="Z23" s="20">
        <f t="shared" si="12"/>
        <v>15.6</v>
      </c>
      <c r="AA23" s="20">
        <f t="shared" si="12"/>
        <v>15.6</v>
      </c>
      <c r="AB23" s="20">
        <f t="shared" si="12"/>
        <v>17.899999999999999</v>
      </c>
      <c r="AC23" s="20">
        <f t="shared" si="12"/>
        <v>15.6</v>
      </c>
      <c r="AD23" s="20">
        <f t="shared" si="12"/>
        <v>15.6</v>
      </c>
      <c r="AE23" s="20">
        <f t="shared" si="12"/>
        <v>15.6</v>
      </c>
      <c r="AF23" s="20">
        <f t="shared" si="12"/>
        <v>17.899999999999999</v>
      </c>
      <c r="AG23" s="20">
        <f t="shared" si="12"/>
        <v>15.6</v>
      </c>
      <c r="AH23" s="20">
        <f t="shared" si="12"/>
        <v>15.6</v>
      </c>
      <c r="AI23" s="20">
        <f t="shared" si="12"/>
        <v>15.6</v>
      </c>
      <c r="AJ23" s="20">
        <f t="shared" si="12"/>
        <v>20.100000000000001</v>
      </c>
      <c r="AK23" s="20">
        <f t="shared" si="12"/>
        <v>15.6</v>
      </c>
      <c r="AL23" s="20">
        <f t="shared" si="12"/>
        <v>15.6</v>
      </c>
      <c r="AM23" s="20">
        <f t="shared" si="12"/>
        <v>15.6</v>
      </c>
      <c r="AN23" s="20">
        <f t="shared" si="12"/>
        <v>17</v>
      </c>
      <c r="AO23" s="20">
        <f t="shared" si="12"/>
        <v>15.8</v>
      </c>
      <c r="AP23" s="20">
        <f t="shared" si="12"/>
        <v>15.8</v>
      </c>
      <c r="AQ23" s="20">
        <f t="shared" si="12"/>
        <v>16.3</v>
      </c>
      <c r="AR23" s="20">
        <f t="shared" si="12"/>
        <v>20.8</v>
      </c>
      <c r="AS23" s="20">
        <f t="shared" si="12"/>
        <v>16.3</v>
      </c>
      <c r="AT23" s="20">
        <f t="shared" si="12"/>
        <v>16.3</v>
      </c>
      <c r="AU23" s="20">
        <f t="shared" si="12"/>
        <v>16.3</v>
      </c>
      <c r="AV23" s="20">
        <f t="shared" si="12"/>
        <v>18.899999999999999</v>
      </c>
      <c r="AW23" s="20">
        <f t="shared" si="12"/>
        <v>9.1999999999999993</v>
      </c>
      <c r="AX23" s="18"/>
      <c r="AY23" s="18"/>
    </row>
    <row r="24" spans="1:58" x14ac:dyDescent="0.25">
      <c r="A24" s="56">
        <v>0</v>
      </c>
      <c r="B24" s="16">
        <f t="shared" si="11"/>
        <v>0</v>
      </c>
      <c r="C24" s="15" t="s">
        <v>16</v>
      </c>
      <c r="D24" s="6"/>
      <c r="E24" s="8"/>
      <c r="F24" s="19"/>
      <c r="G24" s="19">
        <f>G23*($A$24/1000*2.47105)</f>
        <v>0</v>
      </c>
      <c r="H24" s="19">
        <f t="shared" ref="H24:AW24" si="13">H23*($A$24/1000*2.47105)</f>
        <v>0</v>
      </c>
      <c r="I24" s="19">
        <f t="shared" si="13"/>
        <v>0</v>
      </c>
      <c r="J24" s="19">
        <f t="shared" si="13"/>
        <v>0</v>
      </c>
      <c r="K24" s="19">
        <f t="shared" si="13"/>
        <v>0</v>
      </c>
      <c r="L24" s="19">
        <f t="shared" si="13"/>
        <v>0</v>
      </c>
      <c r="M24" s="19">
        <f t="shared" si="13"/>
        <v>0</v>
      </c>
      <c r="N24" s="19">
        <f t="shared" si="13"/>
        <v>0</v>
      </c>
      <c r="O24" s="19">
        <f t="shared" si="13"/>
        <v>0</v>
      </c>
      <c r="P24" s="19">
        <f t="shared" si="13"/>
        <v>0</v>
      </c>
      <c r="Q24" s="19">
        <f t="shared" si="13"/>
        <v>0</v>
      </c>
      <c r="R24" s="19">
        <f t="shared" si="13"/>
        <v>0</v>
      </c>
      <c r="S24" s="19">
        <f t="shared" si="13"/>
        <v>0</v>
      </c>
      <c r="T24" s="19">
        <f t="shared" si="13"/>
        <v>0</v>
      </c>
      <c r="U24" s="19">
        <f t="shared" si="13"/>
        <v>0</v>
      </c>
      <c r="V24" s="19">
        <f t="shared" si="13"/>
        <v>0</v>
      </c>
      <c r="W24" s="19">
        <f t="shared" si="13"/>
        <v>0</v>
      </c>
      <c r="X24" s="19">
        <f t="shared" si="13"/>
        <v>0</v>
      </c>
      <c r="Y24" s="19">
        <f t="shared" si="13"/>
        <v>0</v>
      </c>
      <c r="Z24" s="19">
        <f t="shared" si="13"/>
        <v>0</v>
      </c>
      <c r="AA24" s="19">
        <f t="shared" si="13"/>
        <v>0</v>
      </c>
      <c r="AB24" s="19">
        <f t="shared" si="13"/>
        <v>0</v>
      </c>
      <c r="AC24" s="19">
        <f t="shared" si="13"/>
        <v>0</v>
      </c>
      <c r="AD24" s="19">
        <f t="shared" si="13"/>
        <v>0</v>
      </c>
      <c r="AE24" s="19">
        <f t="shared" si="13"/>
        <v>0</v>
      </c>
      <c r="AF24" s="19">
        <f t="shared" si="13"/>
        <v>0</v>
      </c>
      <c r="AG24" s="19">
        <f t="shared" si="13"/>
        <v>0</v>
      </c>
      <c r="AH24" s="19">
        <f t="shared" si="13"/>
        <v>0</v>
      </c>
      <c r="AI24" s="19">
        <f t="shared" si="13"/>
        <v>0</v>
      </c>
      <c r="AJ24" s="19">
        <f t="shared" si="13"/>
        <v>0</v>
      </c>
      <c r="AK24" s="19">
        <f t="shared" si="13"/>
        <v>0</v>
      </c>
      <c r="AL24" s="19">
        <f t="shared" si="13"/>
        <v>0</v>
      </c>
      <c r="AM24" s="19">
        <f t="shared" si="13"/>
        <v>0</v>
      </c>
      <c r="AN24" s="19">
        <f t="shared" si="13"/>
        <v>0</v>
      </c>
      <c r="AO24" s="19">
        <f t="shared" si="13"/>
        <v>0</v>
      </c>
      <c r="AP24" s="19">
        <f t="shared" si="13"/>
        <v>0</v>
      </c>
      <c r="AQ24" s="19">
        <f t="shared" si="13"/>
        <v>0</v>
      </c>
      <c r="AR24" s="19">
        <f t="shared" si="13"/>
        <v>0</v>
      </c>
      <c r="AS24" s="19">
        <f t="shared" si="13"/>
        <v>0</v>
      </c>
      <c r="AT24" s="19">
        <f t="shared" si="13"/>
        <v>0</v>
      </c>
      <c r="AU24" s="19">
        <f t="shared" si="13"/>
        <v>0</v>
      </c>
      <c r="AV24" s="19">
        <f t="shared" si="13"/>
        <v>0</v>
      </c>
      <c r="AW24" s="19">
        <f t="shared" si="13"/>
        <v>0</v>
      </c>
      <c r="AX24" s="18"/>
      <c r="AY24" s="18"/>
    </row>
    <row r="25" spans="1:58" ht="5.0999999999999996" customHeight="1" x14ac:dyDescent="0.25">
      <c r="A25" s="10"/>
      <c r="B25" s="16"/>
      <c r="C25" s="10"/>
      <c r="D25" s="3"/>
      <c r="E25" s="7"/>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8" s="1" customFormat="1" x14ac:dyDescent="0.25">
      <c r="A26" s="39">
        <v>0.06</v>
      </c>
      <c r="B26" s="14">
        <f t="shared" ca="1" si="11"/>
        <v>2046.4239905113202</v>
      </c>
      <c r="C26" s="15" t="s">
        <v>17</v>
      </c>
      <c r="D26" s="6"/>
      <c r="E26" s="8"/>
      <c r="F26" s="19"/>
      <c r="G26" s="19">
        <f ca="1">MAX(-$A$26*AVERAGE(F29:G29),0)</f>
        <v>9.2783505154639179E-2</v>
      </c>
      <c r="H26" s="19">
        <f t="shared" ref="H26:AY26" ca="1" si="14">MAX(-$A$26*AVERAGE(G29:H29),0)</f>
        <v>0.23707939207142101</v>
      </c>
      <c r="I26" s="19">
        <f t="shared" ca="1" si="14"/>
        <v>2.647414199828416</v>
      </c>
      <c r="J26" s="19">
        <f t="shared" ca="1" si="14"/>
        <v>6.9224088926013074</v>
      </c>
      <c r="K26" s="19">
        <f t="shared" ca="1" si="14"/>
        <v>10.174929030287984</v>
      </c>
      <c r="L26" s="19">
        <f t="shared" ca="1" si="14"/>
        <v>12.599357630099615</v>
      </c>
      <c r="M26" s="19">
        <f t="shared" ca="1" si="14"/>
        <v>13.707771504126393</v>
      </c>
      <c r="N26" s="19">
        <f t="shared" ca="1" si="14"/>
        <v>13.66464396829916</v>
      </c>
      <c r="O26" s="19">
        <f t="shared" ca="1" si="14"/>
        <v>13.427714729224883</v>
      </c>
      <c r="P26" s="19">
        <f t="shared" ca="1" si="14"/>
        <v>15.447161001135703</v>
      </c>
      <c r="Q26" s="19">
        <f t="shared" ca="1" si="14"/>
        <v>19.24585137233997</v>
      </c>
      <c r="R26" s="19">
        <f t="shared" ca="1" si="14"/>
        <v>21.438068983000171</v>
      </c>
      <c r="S26" s="19">
        <f t="shared" ca="1" si="14"/>
        <v>22.734830981948637</v>
      </c>
      <c r="T26" s="19">
        <f t="shared" ca="1" si="14"/>
        <v>25.200232898357832</v>
      </c>
      <c r="U26" s="19">
        <f t="shared" ca="1" si="14"/>
        <v>27.494628747740794</v>
      </c>
      <c r="V26" s="19">
        <f t="shared" ca="1" si="14"/>
        <v>28.337543928013417</v>
      </c>
      <c r="W26" s="19">
        <f t="shared" ca="1" si="14"/>
        <v>30.213010562735899</v>
      </c>
      <c r="X26" s="19">
        <f t="shared" ca="1" si="14"/>
        <v>32.700877195482448</v>
      </c>
      <c r="Y26" s="19">
        <f t="shared" ca="1" si="14"/>
        <v>34.925725269429819</v>
      </c>
      <c r="Z26" s="19">
        <f t="shared" ca="1" si="14"/>
        <v>37.057780440734753</v>
      </c>
      <c r="AA26" s="19">
        <f t="shared" ca="1" si="14"/>
        <v>38.760916344285356</v>
      </c>
      <c r="AB26" s="19">
        <f t="shared" ca="1" si="14"/>
        <v>40.018498798571045</v>
      </c>
      <c r="AC26" s="19">
        <f t="shared" ca="1" si="14"/>
        <v>41.941498724255858</v>
      </c>
      <c r="AD26" s="19">
        <f t="shared" ca="1" si="14"/>
        <v>44.065405861838691</v>
      </c>
      <c r="AE26" s="19">
        <f t="shared" ca="1" si="14"/>
        <v>45.347080451230781</v>
      </c>
      <c r="AF26" s="19">
        <f t="shared" ca="1" si="14"/>
        <v>47.309580272956396</v>
      </c>
      <c r="AG26" s="19">
        <f t="shared" ca="1" si="14"/>
        <v>49.343368743448544</v>
      </c>
      <c r="AH26" s="19">
        <f t="shared" ca="1" si="14"/>
        <v>51.082958562630928</v>
      </c>
      <c r="AI26" s="19">
        <f t="shared" ca="1" si="14"/>
        <v>53.665615793309129</v>
      </c>
      <c r="AJ26" s="19">
        <f t="shared" ca="1" si="14"/>
        <v>56.312767285678767</v>
      </c>
      <c r="AK26" s="19">
        <f t="shared" ca="1" si="14"/>
        <v>58.536340519844465</v>
      </c>
      <c r="AL26" s="19">
        <f t="shared" ca="1" si="14"/>
        <v>60.492918283958552</v>
      </c>
      <c r="AM26" s="19">
        <f t="shared" ca="1" si="14"/>
        <v>63.051449311832272</v>
      </c>
      <c r="AN26" s="19">
        <f t="shared" ca="1" si="14"/>
        <v>66.550404939368292</v>
      </c>
      <c r="AO26" s="19">
        <f t="shared" ca="1" si="14"/>
        <v>69.64104854386531</v>
      </c>
      <c r="AP26" s="19">
        <f t="shared" ca="1" si="14"/>
        <v>72.498845361011618</v>
      </c>
      <c r="AQ26" s="19">
        <f t="shared" ca="1" si="14"/>
        <v>75.700423424579355</v>
      </c>
      <c r="AR26" s="19">
        <f t="shared" ca="1" si="14"/>
        <v>79.330449615790442</v>
      </c>
      <c r="AS26" s="19">
        <f t="shared" ca="1" si="14"/>
        <v>83.141095983777504</v>
      </c>
      <c r="AT26" s="19">
        <f t="shared" ca="1" si="14"/>
        <v>86.541369962155485</v>
      </c>
      <c r="AU26" s="19">
        <f t="shared" ca="1" si="14"/>
        <v>90.014959856721802</v>
      </c>
      <c r="AV26" s="19">
        <f t="shared" ca="1" si="14"/>
        <v>94.148153249921094</v>
      </c>
      <c r="AW26" s="19">
        <f t="shared" ca="1" si="14"/>
        <v>98.884327677751273</v>
      </c>
      <c r="AX26" s="19">
        <f t="shared" ca="1" si="14"/>
        <v>103.53737887431321</v>
      </c>
      <c r="AY26" s="19">
        <f t="shared" ca="1" si="14"/>
        <v>108.23731983561093</v>
      </c>
    </row>
    <row r="27" spans="1:58" ht="5.0999999999999996" customHeight="1" x14ac:dyDescent="0.25">
      <c r="A27" s="10"/>
      <c r="B27" s="16"/>
      <c r="C27" s="10"/>
      <c r="D27" s="3"/>
      <c r="E27" s="7"/>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8" x14ac:dyDescent="0.25">
      <c r="A28" s="10"/>
      <c r="B28" s="40">
        <f t="shared" ca="1" si="11"/>
        <v>-1846.8739905113209</v>
      </c>
      <c r="C28" s="15" t="s">
        <v>18</v>
      </c>
      <c r="D28" s="3"/>
      <c r="E28" s="7"/>
      <c r="F28" s="18">
        <f>F20-F24-F26</f>
        <v>-1</v>
      </c>
      <c r="G28" s="18">
        <f t="shared" ref="G28:AY28" ca="1" si="15">G20-G24-G26</f>
        <v>-1.0927835051546393</v>
      </c>
      <c r="H28" s="18">
        <f t="shared" ca="1" si="15"/>
        <v>-3.7170793920714211</v>
      </c>
      <c r="I28" s="18">
        <f t="shared" ca="1" si="15"/>
        <v>-76.627414199828422</v>
      </c>
      <c r="J28" s="18">
        <f t="shared" ca="1" si="15"/>
        <v>-65.8724088926013</v>
      </c>
      <c r="K28" s="18">
        <f t="shared" ca="1" si="15"/>
        <v>-42.544929030287982</v>
      </c>
      <c r="L28" s="18">
        <f t="shared" ca="1" si="15"/>
        <v>-38.26935763009962</v>
      </c>
      <c r="M28" s="18">
        <f t="shared" ca="1" si="15"/>
        <v>1.3222284958736044</v>
      </c>
      <c r="N28" s="18">
        <f t="shared" ca="1" si="15"/>
        <v>0.1153560317008413</v>
      </c>
      <c r="O28" s="18">
        <f t="shared" ca="1" si="15"/>
        <v>7.7822852707751142</v>
      </c>
      <c r="P28" s="18">
        <f t="shared" ca="1" si="15"/>
        <v>-75.097161001135717</v>
      </c>
      <c r="Q28" s="18">
        <f t="shared" ca="1" si="15"/>
        <v>-51.525851372339979</v>
      </c>
      <c r="R28" s="18">
        <f t="shared" ca="1" si="15"/>
        <v>-21.548068983000178</v>
      </c>
      <c r="S28" s="18">
        <f t="shared" ca="1" si="15"/>
        <v>-21.677330981948639</v>
      </c>
      <c r="T28" s="18">
        <f t="shared" ca="1" si="15"/>
        <v>-60.502732898357834</v>
      </c>
      <c r="U28" s="18">
        <f t="shared" ca="1" si="15"/>
        <v>-15.977128747740796</v>
      </c>
      <c r="V28" s="18">
        <f t="shared" ca="1" si="15"/>
        <v>-12.120043928013416</v>
      </c>
      <c r="W28" s="18">
        <f t="shared" ca="1" si="15"/>
        <v>-50.395510562735907</v>
      </c>
      <c r="X28" s="18">
        <f t="shared" ca="1" si="15"/>
        <v>-32.533377195482451</v>
      </c>
      <c r="Y28" s="18">
        <f t="shared" ca="1" si="15"/>
        <v>-41.628225269429819</v>
      </c>
      <c r="Z28" s="18">
        <f t="shared" ca="1" si="15"/>
        <v>-29.440280440734753</v>
      </c>
      <c r="AA28" s="18">
        <f t="shared" ca="1" si="15"/>
        <v>-27.330916344285356</v>
      </c>
      <c r="AB28" s="18">
        <f t="shared" ca="1" si="15"/>
        <v>-14.588498798571045</v>
      </c>
      <c r="AC28" s="18">
        <f t="shared" ca="1" si="15"/>
        <v>-49.511498724255858</v>
      </c>
      <c r="AD28" s="18">
        <f t="shared" ca="1" si="15"/>
        <v>-21.28540586183869</v>
      </c>
      <c r="AE28" s="18">
        <f t="shared" ca="1" si="15"/>
        <v>-21.437080451230784</v>
      </c>
      <c r="AF28" s="18">
        <f t="shared" ca="1" si="15"/>
        <v>-43.979580272956397</v>
      </c>
      <c r="AG28" s="18">
        <f t="shared" ca="1" si="15"/>
        <v>-23.813368743448542</v>
      </c>
      <c r="AH28" s="18">
        <f t="shared" ca="1" si="15"/>
        <v>-34.172958562630924</v>
      </c>
      <c r="AI28" s="18">
        <f t="shared" ca="1" si="15"/>
        <v>-51.915615793309136</v>
      </c>
      <c r="AJ28" s="18">
        <f t="shared" ca="1" si="15"/>
        <v>-36.322767285678772</v>
      </c>
      <c r="AK28" s="18">
        <f t="shared" ca="1" si="15"/>
        <v>-37.79634051984447</v>
      </c>
      <c r="AL28" s="18">
        <f t="shared" ca="1" si="15"/>
        <v>-27.422918283958545</v>
      </c>
      <c r="AM28" s="18">
        <f t="shared" ca="1" si="15"/>
        <v>-57.861449311832274</v>
      </c>
      <c r="AN28" s="18">
        <f t="shared" ca="1" si="15"/>
        <v>-58.770404939368298</v>
      </c>
      <c r="AO28" s="18">
        <f t="shared" ca="1" si="15"/>
        <v>-44.251048543865309</v>
      </c>
      <c r="AP28" s="18">
        <f t="shared" ca="1" si="15"/>
        <v>-51.008845361011616</v>
      </c>
      <c r="AQ28" s="18">
        <f t="shared" ca="1" si="15"/>
        <v>-55.710423424579361</v>
      </c>
      <c r="AR28" s="18">
        <f t="shared" ca="1" si="15"/>
        <v>-65.29044961579045</v>
      </c>
      <c r="AS28" s="18">
        <f t="shared" ca="1" si="15"/>
        <v>-61.731095983777507</v>
      </c>
      <c r="AT28" s="18">
        <f t="shared" ca="1" si="15"/>
        <v>-51.611369962155486</v>
      </c>
      <c r="AU28" s="18">
        <f t="shared" ca="1" si="15"/>
        <v>-64.174959856721799</v>
      </c>
      <c r="AV28" s="18">
        <f t="shared" ca="1" si="15"/>
        <v>-73.598153249921097</v>
      </c>
      <c r="AW28" s="18">
        <f t="shared" ca="1" si="15"/>
        <v>-84.274327677751273</v>
      </c>
      <c r="AX28" s="18">
        <f t="shared" ca="1" si="15"/>
        <v>-70.827378874313212</v>
      </c>
      <c r="AY28" s="18">
        <f t="shared" ca="1" si="15"/>
        <v>-85.837319835610941</v>
      </c>
    </row>
    <row r="29" spans="1:58" x14ac:dyDescent="0.25">
      <c r="A29" s="10"/>
      <c r="B29" s="16"/>
      <c r="C29" s="15" t="s">
        <v>19</v>
      </c>
      <c r="D29" s="3"/>
      <c r="E29" s="7"/>
      <c r="F29" s="18">
        <f>SUM($F$28:F28)</f>
        <v>-1</v>
      </c>
      <c r="G29" s="18">
        <f ca="1">SUM($F$28:G28)</f>
        <v>-2.0927835051546393</v>
      </c>
      <c r="H29" s="18">
        <f ca="1">SUM($F$28:H28)</f>
        <v>-5.8098628972260604</v>
      </c>
      <c r="I29" s="18">
        <f ca="1">SUM($F$28:I28)</f>
        <v>-82.437277097054476</v>
      </c>
      <c r="J29" s="18">
        <f ca="1">SUM($F$28:J28)</f>
        <v>-148.30968598965578</v>
      </c>
      <c r="K29" s="18">
        <f ca="1">SUM($F$28:K28)</f>
        <v>-190.85461501994376</v>
      </c>
      <c r="L29" s="18">
        <f ca="1">SUM($F$28:L28)</f>
        <v>-229.12397265004338</v>
      </c>
      <c r="M29" s="18">
        <f ca="1">SUM($F$28:M28)</f>
        <v>-227.80174415416977</v>
      </c>
      <c r="N29" s="18">
        <f ca="1">SUM($F$28:N28)</f>
        <v>-227.68638812246894</v>
      </c>
      <c r="O29" s="18">
        <f ca="1">SUM($F$28:O28)</f>
        <v>-219.90410285169384</v>
      </c>
      <c r="P29" s="18">
        <f ca="1">SUM($F$28:P28)</f>
        <v>-295.00126385282954</v>
      </c>
      <c r="Q29" s="18">
        <f ca="1">SUM($F$28:Q28)</f>
        <v>-346.5271152251695</v>
      </c>
      <c r="R29" s="18">
        <f ca="1">SUM($F$28:R28)</f>
        <v>-368.07518420816967</v>
      </c>
      <c r="S29" s="18">
        <f ca="1">SUM($F$28:S28)</f>
        <v>-389.75251519011829</v>
      </c>
      <c r="T29" s="18">
        <f ca="1">SUM($F$28:T28)</f>
        <v>-450.25524808847615</v>
      </c>
      <c r="U29" s="18">
        <f ca="1">SUM($F$28:U28)</f>
        <v>-466.23237683621693</v>
      </c>
      <c r="V29" s="18">
        <f ca="1">SUM($F$28:V28)</f>
        <v>-478.35242076423037</v>
      </c>
      <c r="W29" s="18">
        <f ca="1">SUM($F$28:W28)</f>
        <v>-528.7479313269663</v>
      </c>
      <c r="X29" s="18">
        <f ca="1">SUM($F$28:X28)</f>
        <v>-561.28130852244874</v>
      </c>
      <c r="Y29" s="18">
        <f ca="1">SUM($F$28:Y28)</f>
        <v>-602.90953379187852</v>
      </c>
      <c r="Z29" s="18">
        <f ca="1">SUM($F$28:Z28)</f>
        <v>-632.34981423261331</v>
      </c>
      <c r="AA29" s="18">
        <f ca="1">SUM($F$28:AA28)</f>
        <v>-659.68073057689867</v>
      </c>
      <c r="AB29" s="18">
        <f ca="1">SUM($F$28:AB28)</f>
        <v>-674.26922937546976</v>
      </c>
      <c r="AC29" s="18">
        <f ca="1">SUM($F$28:AC28)</f>
        <v>-723.78072809972559</v>
      </c>
      <c r="AD29" s="18">
        <f ca="1">SUM($F$28:AD28)</f>
        <v>-745.06613396156433</v>
      </c>
      <c r="AE29" s="18">
        <f ca="1">SUM($F$28:AE28)</f>
        <v>-766.50321441279516</v>
      </c>
      <c r="AF29" s="18">
        <f ca="1">SUM($F$28:AF28)</f>
        <v>-810.48279468575151</v>
      </c>
      <c r="AG29" s="18">
        <f ca="1">SUM($F$28:AG28)</f>
        <v>-834.29616342920008</v>
      </c>
      <c r="AH29" s="18">
        <f ca="1">SUM($F$28:AH28)</f>
        <v>-868.469121991831</v>
      </c>
      <c r="AI29" s="18">
        <f ca="1">SUM($F$28:AI28)</f>
        <v>-920.38473778514015</v>
      </c>
      <c r="AJ29" s="18">
        <f ca="1">SUM($F$28:AJ28)</f>
        <v>-956.70750507081891</v>
      </c>
      <c r="AK29" s="18">
        <f ca="1">SUM($F$28:AK28)</f>
        <v>-994.50384559066333</v>
      </c>
      <c r="AL29" s="18">
        <f ca="1">SUM($F$28:AL28)</f>
        <v>-1021.9267638746219</v>
      </c>
      <c r="AM29" s="18">
        <f ca="1">SUM($F$28:AM28)</f>
        <v>-1079.7882131864542</v>
      </c>
      <c r="AN29" s="18">
        <f ca="1">SUM($F$28:AN28)</f>
        <v>-1138.5586181258225</v>
      </c>
      <c r="AO29" s="18">
        <f ca="1">SUM($F$28:AO28)</f>
        <v>-1182.8096666696879</v>
      </c>
      <c r="AP29" s="18">
        <f ca="1">SUM($F$28:AP28)</f>
        <v>-1233.8185120306996</v>
      </c>
      <c r="AQ29" s="18">
        <f ca="1">SUM($F$28:AQ28)</f>
        <v>-1289.528935455279</v>
      </c>
      <c r="AR29" s="18">
        <f ca="1">SUM($F$28:AR28)</f>
        <v>-1354.8193850710695</v>
      </c>
      <c r="AS29" s="18">
        <f ca="1">SUM($F$28:AS28)</f>
        <v>-1416.5504810548471</v>
      </c>
      <c r="AT29" s="18">
        <f ca="1">SUM($F$28:AT28)</f>
        <v>-1468.1618510170026</v>
      </c>
      <c r="AU29" s="18">
        <f ca="1">SUM($F$28:AU28)</f>
        <v>-1532.3368108737245</v>
      </c>
      <c r="AV29" s="18">
        <f ca="1">SUM($F$28:AV28)</f>
        <v>-1605.9349641236456</v>
      </c>
      <c r="AW29" s="18">
        <f ca="1">SUM($F$28:AW28)</f>
        <v>-1690.2092918013968</v>
      </c>
      <c r="AX29" s="18">
        <f ca="1">SUM($F$28:AX28)</f>
        <v>-1761.03667067571</v>
      </c>
      <c r="AY29" s="18">
        <f ca="1">SUM($F$28:AY28)</f>
        <v>-1846.8739905113209</v>
      </c>
    </row>
    <row r="30" spans="1:58" x14ac:dyDescent="0.25">
      <c r="A30" s="10"/>
      <c r="B30" s="16"/>
      <c r="C30" s="15"/>
      <c r="D30" s="3"/>
      <c r="E30" s="7"/>
      <c r="F30" s="18"/>
      <c r="G30" s="18"/>
      <c r="H30" s="18"/>
      <c r="I30" s="18"/>
      <c r="J30" s="18"/>
      <c r="K30" s="18"/>
      <c r="L30" s="18"/>
      <c r="M30" s="18"/>
      <c r="N30" s="18"/>
      <c r="O30" s="18"/>
      <c r="P30" s="18"/>
      <c r="Q30" s="18"/>
      <c r="R30" s="18"/>
      <c r="S30" s="18"/>
      <c r="T30" s="30"/>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8" x14ac:dyDescent="0.25">
      <c r="B31" s="4"/>
      <c r="C31" s="26" t="s">
        <v>29</v>
      </c>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25"/>
      <c r="BA31" s="25"/>
      <c r="BB31" s="25"/>
      <c r="BC31" s="25"/>
      <c r="BD31" s="25"/>
      <c r="BE31" s="25"/>
      <c r="BF31" s="25"/>
    </row>
    <row r="32" spans="1:58" x14ac:dyDescent="0.25">
      <c r="A32" s="1" t="s">
        <v>30</v>
      </c>
      <c r="B32" s="4"/>
      <c r="C32" s="2" t="s">
        <v>22</v>
      </c>
      <c r="D32" s="18"/>
      <c r="E32" s="18"/>
      <c r="F32" s="18">
        <f t="shared" ref="F32:AY32" si="16">F20</f>
        <v>-1</v>
      </c>
      <c r="G32" s="18">
        <f t="shared" si="16"/>
        <v>-1</v>
      </c>
      <c r="H32" s="18">
        <f t="shared" si="16"/>
        <v>-3.48</v>
      </c>
      <c r="I32" s="18">
        <f t="shared" si="16"/>
        <v>-73.98</v>
      </c>
      <c r="J32" s="18">
        <f t="shared" si="16"/>
        <v>-58.949999999999996</v>
      </c>
      <c r="K32" s="18">
        <f t="shared" si="16"/>
        <v>-32.369999999999997</v>
      </c>
      <c r="L32" s="18">
        <f t="shared" si="16"/>
        <v>-25.670000000000009</v>
      </c>
      <c r="M32" s="18">
        <f t="shared" si="16"/>
        <v>15.029999999999998</v>
      </c>
      <c r="N32" s="18">
        <f t="shared" si="16"/>
        <v>13.780000000000001</v>
      </c>
      <c r="O32" s="18">
        <f t="shared" si="16"/>
        <v>21.209999999999997</v>
      </c>
      <c r="P32" s="18">
        <f t="shared" si="16"/>
        <v>-59.650000000000013</v>
      </c>
      <c r="Q32" s="18">
        <f t="shared" si="16"/>
        <v>-32.280000000000008</v>
      </c>
      <c r="R32" s="18">
        <f t="shared" si="16"/>
        <v>-0.11000000000000654</v>
      </c>
      <c r="S32" s="18">
        <f t="shared" si="16"/>
        <v>1.0574999999999974</v>
      </c>
      <c r="T32" s="18">
        <f t="shared" si="16"/>
        <v>-35.302500000000002</v>
      </c>
      <c r="U32" s="18">
        <f t="shared" si="16"/>
        <v>11.517499999999998</v>
      </c>
      <c r="V32" s="18">
        <f t="shared" si="16"/>
        <v>16.217500000000001</v>
      </c>
      <c r="W32" s="18">
        <f t="shared" si="16"/>
        <v>-20.182500000000005</v>
      </c>
      <c r="X32" s="18">
        <f t="shared" si="16"/>
        <v>0.16749999999999687</v>
      </c>
      <c r="Y32" s="18">
        <f t="shared" si="16"/>
        <v>-6.7025000000000006</v>
      </c>
      <c r="Z32" s="18">
        <f t="shared" si="16"/>
        <v>7.6174999999999997</v>
      </c>
      <c r="AA32" s="18">
        <f t="shared" si="16"/>
        <v>11.43</v>
      </c>
      <c r="AB32" s="18">
        <f t="shared" si="16"/>
        <v>25.43</v>
      </c>
      <c r="AC32" s="18">
        <f t="shared" si="16"/>
        <v>-7.57</v>
      </c>
      <c r="AD32" s="18">
        <f t="shared" si="16"/>
        <v>22.78</v>
      </c>
      <c r="AE32" s="18">
        <f t="shared" si="16"/>
        <v>23.909999999999997</v>
      </c>
      <c r="AF32" s="18">
        <f t="shared" si="16"/>
        <v>3.3299999999999947</v>
      </c>
      <c r="AG32" s="18">
        <f t="shared" si="16"/>
        <v>25.53</v>
      </c>
      <c r="AH32" s="18">
        <f t="shared" si="16"/>
        <v>16.91</v>
      </c>
      <c r="AI32" s="18">
        <f t="shared" si="16"/>
        <v>1.7499999999999929</v>
      </c>
      <c r="AJ32" s="18">
        <f t="shared" si="16"/>
        <v>19.989999999999995</v>
      </c>
      <c r="AK32" s="18">
        <f t="shared" si="16"/>
        <v>20.739999999999995</v>
      </c>
      <c r="AL32" s="18">
        <f t="shared" si="16"/>
        <v>33.070000000000007</v>
      </c>
      <c r="AM32" s="18">
        <f t="shared" si="16"/>
        <v>5.1899999999999942</v>
      </c>
      <c r="AN32" s="18">
        <f t="shared" si="16"/>
        <v>7.779999999999994</v>
      </c>
      <c r="AO32" s="18">
        <f t="shared" si="16"/>
        <v>25.39</v>
      </c>
      <c r="AP32" s="18">
        <f t="shared" si="16"/>
        <v>21.490000000000002</v>
      </c>
      <c r="AQ32" s="18">
        <f t="shared" si="16"/>
        <v>19.989999999999995</v>
      </c>
      <c r="AR32" s="18">
        <f t="shared" si="16"/>
        <v>14.039999999999996</v>
      </c>
      <c r="AS32" s="18">
        <f t="shared" si="16"/>
        <v>21.409999999999997</v>
      </c>
      <c r="AT32" s="18">
        <f t="shared" si="16"/>
        <v>34.93</v>
      </c>
      <c r="AU32" s="18">
        <f t="shared" si="16"/>
        <v>25.84</v>
      </c>
      <c r="AV32" s="18">
        <f t="shared" si="16"/>
        <v>20.549999999999997</v>
      </c>
      <c r="AW32" s="18">
        <f t="shared" si="16"/>
        <v>14.609999999999996</v>
      </c>
      <c r="AX32" s="18">
        <f t="shared" si="16"/>
        <v>32.71</v>
      </c>
      <c r="AY32" s="18">
        <f t="shared" si="16"/>
        <v>22.4</v>
      </c>
      <c r="AZ32" s="25"/>
      <c r="BA32" s="25"/>
      <c r="BB32" s="25"/>
      <c r="BC32" s="25"/>
      <c r="BD32" s="25"/>
      <c r="BE32" s="25"/>
      <c r="BF32" s="25"/>
    </row>
    <row r="33" spans="1:58" x14ac:dyDescent="0.25">
      <c r="A33" s="39">
        <v>0.09</v>
      </c>
      <c r="B33" s="4"/>
      <c r="C33" s="2" t="s">
        <v>20</v>
      </c>
      <c r="D33" s="18"/>
      <c r="E33" s="18"/>
      <c r="F33" s="18">
        <f t="shared" ref="F33:AY33" si="17">1/(1+$A$33)^F$2</f>
        <v>0.84167999326655996</v>
      </c>
      <c r="G33" s="18">
        <f t="shared" si="17"/>
        <v>0.77218348006106419</v>
      </c>
      <c r="H33" s="18">
        <f t="shared" si="17"/>
        <v>0.7084252110651964</v>
      </c>
      <c r="I33" s="18">
        <f t="shared" si="17"/>
        <v>0.64993138629834524</v>
      </c>
      <c r="J33" s="18">
        <f t="shared" si="17"/>
        <v>0.5962673268792158</v>
      </c>
      <c r="K33" s="18">
        <f t="shared" si="17"/>
        <v>0.54703424484331731</v>
      </c>
      <c r="L33" s="18">
        <f t="shared" si="17"/>
        <v>0.50186627967276809</v>
      </c>
      <c r="M33" s="18">
        <f t="shared" si="17"/>
        <v>0.46042777951630098</v>
      </c>
      <c r="N33" s="18">
        <f t="shared" si="17"/>
        <v>0.42241080689568894</v>
      </c>
      <c r="O33" s="18">
        <f t="shared" si="17"/>
        <v>0.38753285036301738</v>
      </c>
      <c r="P33" s="18">
        <f t="shared" si="17"/>
        <v>0.35553472510368567</v>
      </c>
      <c r="Q33" s="18">
        <f t="shared" si="17"/>
        <v>0.32617864688411524</v>
      </c>
      <c r="R33" s="18">
        <f t="shared" si="17"/>
        <v>0.29924646503129837</v>
      </c>
      <c r="S33" s="18">
        <f t="shared" si="17"/>
        <v>0.27453804131311776</v>
      </c>
      <c r="T33" s="18">
        <f t="shared" si="17"/>
        <v>0.2518697626725851</v>
      </c>
      <c r="U33" s="18">
        <f t="shared" si="17"/>
        <v>0.23107317676383954</v>
      </c>
      <c r="V33" s="18">
        <f t="shared" si="17"/>
        <v>0.21199374015031147</v>
      </c>
      <c r="W33" s="18">
        <f t="shared" si="17"/>
        <v>0.19448966986267105</v>
      </c>
      <c r="X33" s="18">
        <f t="shared" si="17"/>
        <v>0.17843088978226704</v>
      </c>
      <c r="Y33" s="18">
        <f t="shared" si="17"/>
        <v>0.16369806402042844</v>
      </c>
      <c r="Z33" s="18">
        <f t="shared" si="17"/>
        <v>0.15018171011048481</v>
      </c>
      <c r="AA33" s="18">
        <f t="shared" si="17"/>
        <v>0.13778138542246313</v>
      </c>
      <c r="AB33" s="18">
        <f t="shared" si="17"/>
        <v>0.12640494075455333</v>
      </c>
      <c r="AC33" s="18">
        <f t="shared" si="17"/>
        <v>0.11596783555463605</v>
      </c>
      <c r="AD33" s="18">
        <f t="shared" si="17"/>
        <v>0.10639250968315234</v>
      </c>
      <c r="AE33" s="18">
        <f t="shared" si="17"/>
        <v>9.7607807048763609E-2</v>
      </c>
      <c r="AF33" s="18">
        <f t="shared" si="17"/>
        <v>8.954844683372809E-2</v>
      </c>
      <c r="AG33" s="18">
        <f t="shared" si="17"/>
        <v>8.2154538379567044E-2</v>
      </c>
      <c r="AH33" s="18">
        <f t="shared" si="17"/>
        <v>7.5371136128043151E-2</v>
      </c>
      <c r="AI33" s="18">
        <f t="shared" si="17"/>
        <v>6.914783131013133E-2</v>
      </c>
      <c r="AJ33" s="18">
        <f t="shared" si="17"/>
        <v>6.3438377348744343E-2</v>
      </c>
      <c r="AK33" s="18">
        <f t="shared" si="17"/>
        <v>5.8200346191508566E-2</v>
      </c>
      <c r="AL33" s="18">
        <f t="shared" si="17"/>
        <v>5.3394813019732625E-2</v>
      </c>
      <c r="AM33" s="18">
        <f t="shared" si="17"/>
        <v>4.8986066990580383E-2</v>
      </c>
      <c r="AN33" s="18">
        <f t="shared" si="17"/>
        <v>4.4941345862917786E-2</v>
      </c>
      <c r="AO33" s="18">
        <f t="shared" si="17"/>
        <v>4.1230592534786961E-2</v>
      </c>
      <c r="AP33" s="18">
        <f t="shared" si="17"/>
        <v>3.782623168329078E-2</v>
      </c>
      <c r="AQ33" s="18">
        <f t="shared" si="17"/>
        <v>3.4702964847055769E-2</v>
      </c>
      <c r="AR33" s="18">
        <f t="shared" si="17"/>
        <v>3.1837582428491523E-2</v>
      </c>
      <c r="AS33" s="18">
        <f t="shared" si="17"/>
        <v>2.9208791218799563E-2</v>
      </c>
      <c r="AT33" s="18">
        <f t="shared" si="17"/>
        <v>2.6797056164036295E-2</v>
      </c>
      <c r="AU33" s="18">
        <f t="shared" si="17"/>
        <v>2.4584455196363569E-2</v>
      </c>
      <c r="AV33" s="18">
        <f t="shared" si="17"/>
        <v>2.2554546051709697E-2</v>
      </c>
      <c r="AW33" s="18">
        <f t="shared" si="17"/>
        <v>2.0692244084137335E-2</v>
      </c>
      <c r="AX33" s="18">
        <f t="shared" si="17"/>
        <v>1.8983710168933333E-2</v>
      </c>
      <c r="AY33" s="18">
        <f t="shared" si="17"/>
        <v>1.7416247861406726E-2</v>
      </c>
      <c r="AZ33" s="25"/>
      <c r="BA33" s="25"/>
      <c r="BB33" s="25"/>
      <c r="BC33" s="25"/>
      <c r="BD33" s="25"/>
      <c r="BE33" s="25"/>
      <c r="BF33" s="25"/>
    </row>
    <row r="34" spans="1:58" x14ac:dyDescent="0.25">
      <c r="B34" s="14">
        <f>SUM(D34:AY34)</f>
        <v>-110.78211648357562</v>
      </c>
      <c r="C34" s="1" t="s">
        <v>21</v>
      </c>
      <c r="D34" s="18"/>
      <c r="E34" s="18"/>
      <c r="F34" s="19">
        <f>F32*F33</f>
        <v>-0.84167999326655996</v>
      </c>
      <c r="G34" s="19">
        <f t="shared" ref="G34:AY34" si="18">G32*G33</f>
        <v>-0.77218348006106419</v>
      </c>
      <c r="H34" s="19">
        <f t="shared" si="18"/>
        <v>-2.4653197345068834</v>
      </c>
      <c r="I34" s="19">
        <f t="shared" si="18"/>
        <v>-48.081923958351581</v>
      </c>
      <c r="J34" s="19">
        <f t="shared" si="18"/>
        <v>-35.149958919529766</v>
      </c>
      <c r="K34" s="19">
        <f t="shared" si="18"/>
        <v>-17.70749850557818</v>
      </c>
      <c r="L34" s="19">
        <f t="shared" si="18"/>
        <v>-12.882907399199961</v>
      </c>
      <c r="M34" s="19">
        <f t="shared" si="18"/>
        <v>6.9202295261300026</v>
      </c>
      <c r="N34" s="19">
        <f t="shared" si="18"/>
        <v>5.8208209190225944</v>
      </c>
      <c r="O34" s="19">
        <f t="shared" si="18"/>
        <v>8.2195717561995973</v>
      </c>
      <c r="P34" s="19">
        <f t="shared" si="18"/>
        <v>-21.207646352434853</v>
      </c>
      <c r="Q34" s="19">
        <f t="shared" si="18"/>
        <v>-10.529046721419244</v>
      </c>
      <c r="R34" s="19">
        <f t="shared" si="18"/>
        <v>-3.2917111153444777E-2</v>
      </c>
      <c r="S34" s="19">
        <f t="shared" si="18"/>
        <v>0.29032397868862131</v>
      </c>
      <c r="T34" s="19">
        <f t="shared" si="18"/>
        <v>-8.8916322967489361</v>
      </c>
      <c r="U34" s="19">
        <f t="shared" si="18"/>
        <v>2.6613853133775214</v>
      </c>
      <c r="V34" s="19">
        <f t="shared" si="18"/>
        <v>3.4380084808876767</v>
      </c>
      <c r="W34" s="19">
        <f t="shared" si="18"/>
        <v>-3.9252877620033595</v>
      </c>
      <c r="X34" s="19">
        <f t="shared" si="18"/>
        <v>2.9887174038529172E-2</v>
      </c>
      <c r="Y34" s="19">
        <f t="shared" si="18"/>
        <v>-1.0971862740969218</v>
      </c>
      <c r="Z34" s="19">
        <f t="shared" si="18"/>
        <v>1.1440091767666181</v>
      </c>
      <c r="AA34" s="19">
        <f t="shared" si="18"/>
        <v>1.5748412353787535</v>
      </c>
      <c r="AB34" s="19">
        <f t="shared" si="18"/>
        <v>3.2144776433882911</v>
      </c>
      <c r="AC34" s="19">
        <f t="shared" si="18"/>
        <v>-0.87787651514859488</v>
      </c>
      <c r="AD34" s="19">
        <f t="shared" si="18"/>
        <v>2.4236213705822105</v>
      </c>
      <c r="AE34" s="19">
        <f t="shared" si="18"/>
        <v>2.3338026665359375</v>
      </c>
      <c r="AF34" s="19">
        <f t="shared" si="18"/>
        <v>0.29819632795631407</v>
      </c>
      <c r="AG34" s="19">
        <f t="shared" si="18"/>
        <v>2.0974053648303466</v>
      </c>
      <c r="AH34" s="19">
        <f t="shared" si="18"/>
        <v>1.2745259119252097</v>
      </c>
      <c r="AI34" s="19">
        <f t="shared" si="18"/>
        <v>0.12100870479272934</v>
      </c>
      <c r="AJ34" s="19">
        <f t="shared" si="18"/>
        <v>1.268133163201399</v>
      </c>
      <c r="AK34" s="19">
        <f t="shared" si="18"/>
        <v>1.2070751800118873</v>
      </c>
      <c r="AL34" s="19">
        <f t="shared" si="18"/>
        <v>1.7657664665625583</v>
      </c>
      <c r="AM34" s="19">
        <f t="shared" si="18"/>
        <v>0.25423768768111188</v>
      </c>
      <c r="AN34" s="19">
        <f t="shared" si="18"/>
        <v>0.34964367081350012</v>
      </c>
      <c r="AO34" s="19">
        <f t="shared" si="18"/>
        <v>1.0468447444582409</v>
      </c>
      <c r="AP34" s="19">
        <f t="shared" si="18"/>
        <v>0.81288571887391892</v>
      </c>
      <c r="AQ34" s="19">
        <f t="shared" si="18"/>
        <v>0.69371226729264468</v>
      </c>
      <c r="AR34" s="19">
        <f t="shared" si="18"/>
        <v>0.44699965729602087</v>
      </c>
      <c r="AS34" s="19">
        <f t="shared" si="18"/>
        <v>0.62536021999449853</v>
      </c>
      <c r="AT34" s="19">
        <f t="shared" si="18"/>
        <v>0.93602117180978772</v>
      </c>
      <c r="AU34" s="19">
        <f t="shared" si="18"/>
        <v>0.63526232227403467</v>
      </c>
      <c r="AV34" s="19">
        <f t="shared" si="18"/>
        <v>0.46349592136263423</v>
      </c>
      <c r="AW34" s="19">
        <f t="shared" si="18"/>
        <v>0.30231368606924636</v>
      </c>
      <c r="AX34" s="19">
        <f t="shared" si="18"/>
        <v>0.62095715962580933</v>
      </c>
      <c r="AY34" s="19">
        <f t="shared" si="18"/>
        <v>0.39012395209551065</v>
      </c>
      <c r="AZ34" s="25"/>
      <c r="BA34" s="25"/>
      <c r="BB34" s="25"/>
      <c r="BC34" s="25"/>
      <c r="BD34" s="25"/>
      <c r="BE34" s="25"/>
      <c r="BF34" s="25"/>
    </row>
    <row r="35" spans="1:58" x14ac:dyDescent="0.25">
      <c r="B35" s="55">
        <f>B34/(B22*2.47105)*1000</f>
        <v>-65.429073506922748</v>
      </c>
      <c r="C35" s="1" t="s">
        <v>23</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25"/>
      <c r="BA35" s="45"/>
      <c r="BB35" s="45"/>
      <c r="BC35" s="45"/>
      <c r="BD35" s="45"/>
      <c r="BE35" s="45"/>
      <c r="BF35" s="45"/>
    </row>
    <row r="36" spans="1:58" x14ac:dyDescent="0.25">
      <c r="B36" s="4"/>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25"/>
      <c r="BA36" s="45"/>
      <c r="BB36" s="45"/>
      <c r="BC36" s="45"/>
      <c r="BD36" s="45"/>
      <c r="BE36" s="45"/>
      <c r="BF36" s="45"/>
    </row>
    <row r="37" spans="1:58" x14ac:dyDescent="0.25">
      <c r="B37" s="34" t="s">
        <v>32</v>
      </c>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25"/>
      <c r="BA37" s="51"/>
      <c r="BB37" s="63"/>
      <c r="BC37" s="63"/>
      <c r="BD37" s="63"/>
      <c r="BE37" s="63"/>
      <c r="BF37" s="63"/>
    </row>
    <row r="38" spans="1:58" x14ac:dyDescent="0.25">
      <c r="AJ38" s="18"/>
      <c r="AK38" s="18"/>
      <c r="AL38" s="18"/>
      <c r="AM38" s="18"/>
      <c r="AN38" s="18"/>
      <c r="AO38" s="18"/>
      <c r="AP38" s="18"/>
      <c r="AQ38" s="18"/>
      <c r="AR38" s="18"/>
      <c r="AS38" s="18"/>
      <c r="AT38" s="18"/>
      <c r="AU38" s="18"/>
      <c r="AV38" s="18"/>
      <c r="AW38" s="18"/>
      <c r="AX38" s="18"/>
      <c r="AY38" s="18"/>
      <c r="AZ38" s="25"/>
      <c r="BA38" s="47"/>
      <c r="BB38" s="48"/>
      <c r="BC38" s="48"/>
      <c r="BD38" s="48"/>
      <c r="BE38" s="48"/>
      <c r="BF38" s="48"/>
    </row>
    <row r="39" spans="1:58" x14ac:dyDescent="0.25">
      <c r="A39" s="44">
        <v>1</v>
      </c>
      <c r="B39" s="42" t="s">
        <v>39</v>
      </c>
      <c r="D39" s="41" t="s">
        <v>37</v>
      </c>
      <c r="E39" s="18"/>
      <c r="I39" s="3"/>
      <c r="J39" s="3"/>
      <c r="K39" s="3"/>
      <c r="L39" s="3"/>
      <c r="M39" s="3"/>
      <c r="N39" s="3"/>
      <c r="O39" s="3"/>
      <c r="P39" s="3"/>
      <c r="Q39" s="3"/>
      <c r="R39" s="3"/>
      <c r="S39" s="43">
        <f>53/8*50%</f>
        <v>3.3125</v>
      </c>
      <c r="T39" s="43">
        <f t="shared" ref="T39:Z39" si="19">53/8*50%</f>
        <v>3.3125</v>
      </c>
      <c r="U39" s="43">
        <f t="shared" si="19"/>
        <v>3.3125</v>
      </c>
      <c r="V39" s="43">
        <f t="shared" si="19"/>
        <v>3.3125</v>
      </c>
      <c r="W39" s="43">
        <f t="shared" si="19"/>
        <v>3.3125</v>
      </c>
      <c r="X39" s="43">
        <f t="shared" si="19"/>
        <v>3.3125</v>
      </c>
      <c r="Y39" s="43">
        <f t="shared" si="19"/>
        <v>3.3125</v>
      </c>
      <c r="Z39" s="43">
        <f t="shared" si="19"/>
        <v>3.3125</v>
      </c>
      <c r="AA39" s="43"/>
      <c r="AB39" s="43"/>
      <c r="AC39" s="43"/>
      <c r="AD39" s="43"/>
      <c r="AE39" s="43"/>
      <c r="AF39" s="43"/>
      <c r="AG39" s="43"/>
      <c r="AH39" s="43"/>
      <c r="AI39" s="43"/>
      <c r="AJ39" s="18"/>
      <c r="AK39" s="18"/>
      <c r="AL39" s="18"/>
      <c r="AM39" s="18"/>
      <c r="AN39" s="18"/>
      <c r="AO39" s="18"/>
      <c r="AP39" s="18"/>
      <c r="AQ39" s="18"/>
      <c r="AR39" s="18"/>
      <c r="AS39" s="18"/>
      <c r="AT39" s="18"/>
      <c r="AU39" s="18"/>
      <c r="AV39" s="18"/>
      <c r="AW39" s="18"/>
      <c r="AX39" s="18"/>
      <c r="AY39" s="18"/>
      <c r="AZ39" s="25"/>
      <c r="BA39" s="52"/>
      <c r="BB39" s="53"/>
      <c r="BC39" s="53"/>
      <c r="BD39" s="53"/>
      <c r="BE39" s="53"/>
      <c r="BF39" s="53"/>
    </row>
    <row r="40" spans="1:58" x14ac:dyDescent="0.25">
      <c r="A40" s="44">
        <v>2</v>
      </c>
      <c r="B40" s="42" t="s">
        <v>41</v>
      </c>
      <c r="D40" s="41" t="s">
        <v>38</v>
      </c>
      <c r="E40" s="18"/>
      <c r="I40" s="43">
        <v>6</v>
      </c>
      <c r="J40" s="43">
        <v>8</v>
      </c>
      <c r="K40" s="43">
        <v>8</v>
      </c>
      <c r="L40" s="43">
        <v>6.7</v>
      </c>
      <c r="M40" s="43"/>
      <c r="N40" s="43"/>
      <c r="O40" s="43"/>
      <c r="P40" s="43">
        <v>8.5</v>
      </c>
      <c r="Q40" s="43">
        <v>8.5</v>
      </c>
      <c r="R40" s="43">
        <v>5.7</v>
      </c>
      <c r="S40" s="43"/>
      <c r="T40" s="43">
        <v>5</v>
      </c>
      <c r="U40" s="43"/>
      <c r="V40" s="43"/>
      <c r="W40" s="43">
        <v>5</v>
      </c>
      <c r="X40" s="43"/>
      <c r="Y40" s="43">
        <v>5</v>
      </c>
      <c r="Z40" s="43"/>
      <c r="AA40" s="43">
        <v>5</v>
      </c>
      <c r="AB40" s="43"/>
      <c r="AC40" s="43">
        <v>5</v>
      </c>
      <c r="AD40" s="43"/>
      <c r="AE40" s="43"/>
      <c r="AF40" s="43">
        <v>5</v>
      </c>
      <c r="AG40" s="43"/>
      <c r="AH40" s="43"/>
      <c r="AI40" s="43">
        <v>4.7</v>
      </c>
      <c r="AJ40" s="18"/>
      <c r="AK40" s="18"/>
      <c r="AL40" s="18"/>
      <c r="AM40" s="18"/>
      <c r="AN40" s="18"/>
      <c r="AO40" s="18"/>
      <c r="AP40" s="18"/>
      <c r="AQ40" s="18"/>
      <c r="AR40" s="18"/>
      <c r="AS40" s="18"/>
      <c r="AT40" s="18"/>
      <c r="AU40" s="18"/>
      <c r="AV40" s="18"/>
      <c r="AW40" s="18"/>
      <c r="AX40" s="18"/>
      <c r="AY40" s="18"/>
      <c r="AZ40" s="25"/>
      <c r="BA40" s="45"/>
      <c r="BB40" s="45"/>
      <c r="BC40" s="45"/>
      <c r="BD40" s="45"/>
      <c r="BE40" s="45"/>
      <c r="BF40" s="45"/>
    </row>
    <row r="41" spans="1:58" x14ac:dyDescent="0.25">
      <c r="B41" s="42" t="s">
        <v>42</v>
      </c>
      <c r="D41" s="41" t="s">
        <v>40</v>
      </c>
      <c r="E41" s="18"/>
      <c r="H41" s="29"/>
      <c r="I41" s="6">
        <f>I40*$A$40+I39*$A$39*(1+$A$40)</f>
        <v>12</v>
      </c>
      <c r="J41" s="6">
        <f t="shared" ref="J41:AI41" si="20">J40*$A$40+J39*$A$39*(1+$A$40)</f>
        <v>16</v>
      </c>
      <c r="K41" s="6">
        <f t="shared" si="20"/>
        <v>16</v>
      </c>
      <c r="L41" s="6">
        <f t="shared" si="20"/>
        <v>13.4</v>
      </c>
      <c r="M41" s="6">
        <f t="shared" si="20"/>
        <v>0</v>
      </c>
      <c r="N41" s="6">
        <f t="shared" si="20"/>
        <v>0</v>
      </c>
      <c r="O41" s="6">
        <f t="shared" si="20"/>
        <v>0</v>
      </c>
      <c r="P41" s="6">
        <f t="shared" si="20"/>
        <v>17</v>
      </c>
      <c r="Q41" s="6">
        <f t="shared" si="20"/>
        <v>17</v>
      </c>
      <c r="R41" s="6">
        <f t="shared" si="20"/>
        <v>11.4</v>
      </c>
      <c r="S41" s="6">
        <f t="shared" si="20"/>
        <v>9.9375</v>
      </c>
      <c r="T41" s="6">
        <f t="shared" si="20"/>
        <v>19.9375</v>
      </c>
      <c r="U41" s="6">
        <f t="shared" si="20"/>
        <v>9.9375</v>
      </c>
      <c r="V41" s="6">
        <f t="shared" si="20"/>
        <v>9.9375</v>
      </c>
      <c r="W41" s="6">
        <f t="shared" si="20"/>
        <v>19.9375</v>
      </c>
      <c r="X41" s="6">
        <f t="shared" si="20"/>
        <v>9.9375</v>
      </c>
      <c r="Y41" s="6">
        <f t="shared" si="20"/>
        <v>19.9375</v>
      </c>
      <c r="Z41" s="6">
        <f t="shared" si="20"/>
        <v>9.9375</v>
      </c>
      <c r="AA41" s="6">
        <f t="shared" si="20"/>
        <v>10</v>
      </c>
      <c r="AB41" s="6">
        <f t="shared" si="20"/>
        <v>0</v>
      </c>
      <c r="AC41" s="6">
        <f t="shared" si="20"/>
        <v>10</v>
      </c>
      <c r="AD41" s="6">
        <f t="shared" si="20"/>
        <v>0</v>
      </c>
      <c r="AE41" s="6">
        <f t="shared" si="20"/>
        <v>0</v>
      </c>
      <c r="AF41" s="6">
        <f t="shared" si="20"/>
        <v>10</v>
      </c>
      <c r="AG41" s="6">
        <f t="shared" si="20"/>
        <v>0</v>
      </c>
      <c r="AH41" s="6">
        <f t="shared" si="20"/>
        <v>0</v>
      </c>
      <c r="AI41" s="6">
        <f t="shared" si="20"/>
        <v>9.4</v>
      </c>
      <c r="AJ41" s="18"/>
      <c r="AK41" s="18"/>
      <c r="AL41" s="18"/>
      <c r="AM41" s="18"/>
      <c r="AN41" s="18"/>
      <c r="AO41" s="18"/>
      <c r="AP41" s="18"/>
      <c r="AQ41" s="18"/>
      <c r="AR41" s="18"/>
      <c r="AS41" s="18"/>
      <c r="AT41" s="18"/>
      <c r="AU41" s="18"/>
      <c r="AV41" s="18"/>
      <c r="AW41" s="18"/>
      <c r="AX41" s="18"/>
      <c r="AY41" s="18"/>
      <c r="AZ41" s="25"/>
      <c r="BA41" s="50"/>
      <c r="BB41" s="45"/>
      <c r="BC41" s="45"/>
      <c r="BD41" s="45"/>
      <c r="BE41" s="45"/>
      <c r="BF41" s="45"/>
    </row>
    <row r="42" spans="1:58" x14ac:dyDescent="0.25">
      <c r="B42" s="4"/>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25"/>
      <c r="BA42" s="51"/>
      <c r="BB42" s="63"/>
      <c r="BC42" s="63"/>
      <c r="BD42" s="63"/>
      <c r="BE42" s="63"/>
      <c r="BF42" s="63"/>
    </row>
    <row r="43" spans="1:58" x14ac:dyDescent="0.25">
      <c r="B43" s="4"/>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25"/>
      <c r="BA43" s="47"/>
      <c r="BB43" s="48"/>
      <c r="BC43" s="48"/>
      <c r="BD43" s="48"/>
      <c r="BE43" s="48"/>
      <c r="BF43" s="48"/>
    </row>
    <row r="44" spans="1:58" x14ac:dyDescent="0.25">
      <c r="B44" s="4"/>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25"/>
      <c r="BA44" s="52"/>
      <c r="BB44" s="53"/>
      <c r="BC44" s="53"/>
      <c r="BD44" s="53"/>
      <c r="BE44" s="53"/>
      <c r="BF44" s="53"/>
    </row>
    <row r="45" spans="1:58" x14ac:dyDescent="0.25">
      <c r="B45" s="4"/>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25"/>
      <c r="BA45" s="45"/>
      <c r="BB45" s="45"/>
      <c r="BC45" s="45"/>
      <c r="BD45" s="45"/>
      <c r="BE45" s="45"/>
      <c r="BF45" s="45"/>
    </row>
    <row r="46" spans="1:58" x14ac:dyDescent="0.25">
      <c r="B46" s="4"/>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25"/>
      <c r="BA46" s="50"/>
      <c r="BB46" s="45"/>
      <c r="BC46" s="45"/>
      <c r="BD46" s="45"/>
      <c r="BE46" s="45"/>
      <c r="BF46" s="45"/>
    </row>
    <row r="47" spans="1:58" x14ac:dyDescent="0.25">
      <c r="B47" s="4"/>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25"/>
      <c r="BA47" s="51"/>
      <c r="BB47" s="63"/>
      <c r="BC47" s="63"/>
      <c r="BD47" s="63"/>
      <c r="BE47" s="63"/>
      <c r="BF47" s="63"/>
    </row>
    <row r="48" spans="1:58" x14ac:dyDescent="0.25">
      <c r="B48" s="4"/>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25"/>
      <c r="BA48" s="47"/>
      <c r="BB48" s="48"/>
      <c r="BC48" s="48"/>
      <c r="BD48" s="48"/>
      <c r="BE48" s="48"/>
      <c r="BF48" s="48"/>
    </row>
    <row r="49" spans="2:58" x14ac:dyDescent="0.25">
      <c r="B49" s="4"/>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25"/>
      <c r="BA49" s="52"/>
      <c r="BB49" s="53"/>
      <c r="BC49" s="53"/>
      <c r="BD49" s="53"/>
      <c r="BE49" s="53"/>
      <c r="BF49" s="53"/>
    </row>
    <row r="50" spans="2:58" x14ac:dyDescent="0.25">
      <c r="B50" s="4"/>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25"/>
      <c r="BA50" s="45"/>
      <c r="BB50" s="45"/>
      <c r="BC50" s="45"/>
      <c r="BD50" s="45"/>
      <c r="BE50" s="45"/>
      <c r="BF50" s="45"/>
    </row>
    <row r="51" spans="2:58" x14ac:dyDescent="0.25">
      <c r="B51" s="4"/>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25"/>
      <c r="BA51" s="50"/>
      <c r="BB51" s="45"/>
      <c r="BC51" s="45"/>
      <c r="BD51" s="45"/>
      <c r="BE51" s="45"/>
      <c r="BF51" s="45"/>
    </row>
    <row r="52" spans="2:58" x14ac:dyDescent="0.25">
      <c r="B52" s="4"/>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25"/>
      <c r="BA52" s="54"/>
      <c r="BB52" s="45"/>
      <c r="BC52" s="45"/>
      <c r="BD52" s="45"/>
      <c r="BE52" s="45"/>
      <c r="BF52" s="45"/>
    </row>
    <row r="53" spans="2:58" x14ac:dyDescent="0.25">
      <c r="B53" s="4"/>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25"/>
      <c r="BA53" s="46"/>
      <c r="BB53" s="45"/>
      <c r="BC53" s="45"/>
      <c r="BD53" s="45"/>
      <c r="BE53" s="45"/>
      <c r="BF53" s="45"/>
    </row>
    <row r="54" spans="2:58" x14ac:dyDescent="0.25">
      <c r="B54" s="4"/>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25"/>
      <c r="BA54" s="45"/>
      <c r="BB54" s="45"/>
      <c r="BC54" s="45"/>
      <c r="BD54" s="45"/>
      <c r="BE54" s="45"/>
      <c r="BF54" s="45"/>
    </row>
    <row r="55" spans="2:58" x14ac:dyDescent="0.25">
      <c r="B55" s="4"/>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25"/>
      <c r="BA55" s="45"/>
      <c r="BB55" s="45"/>
      <c r="BC55" s="45"/>
      <c r="BD55" s="45"/>
      <c r="BE55" s="45"/>
      <c r="BF55" s="45"/>
    </row>
    <row r="56" spans="2:58" x14ac:dyDescent="0.25">
      <c r="B56" s="4"/>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25"/>
      <c r="BA56" s="45"/>
      <c r="BB56" s="45"/>
      <c r="BC56" s="45"/>
      <c r="BD56" s="45"/>
      <c r="BE56" s="45"/>
      <c r="BF56" s="45"/>
    </row>
    <row r="57" spans="2:58" x14ac:dyDescent="0.25">
      <c r="B57" s="4"/>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25"/>
      <c r="BA57" s="45"/>
      <c r="BB57" s="45"/>
      <c r="BC57" s="45"/>
      <c r="BD57" s="45"/>
      <c r="BE57" s="45"/>
      <c r="BF57" s="45"/>
    </row>
    <row r="58" spans="2:58" x14ac:dyDescent="0.25">
      <c r="B58" s="4"/>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25"/>
      <c r="BA58" s="45"/>
      <c r="BB58" s="45"/>
      <c r="BC58" s="45"/>
      <c r="BD58" s="45"/>
      <c r="BE58" s="45"/>
      <c r="BF58" s="45"/>
    </row>
    <row r="59" spans="2:58" x14ac:dyDescent="0.25">
      <c r="B59" s="4"/>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25"/>
      <c r="BA59" s="45"/>
      <c r="BB59" s="45"/>
      <c r="BC59" s="45"/>
      <c r="BD59" s="45"/>
      <c r="BE59" s="45"/>
      <c r="BF59" s="45"/>
    </row>
    <row r="60" spans="2:58" x14ac:dyDescent="0.25">
      <c r="B60" s="4"/>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25"/>
      <c r="BA60" s="45"/>
      <c r="BB60" s="45"/>
      <c r="BC60" s="45"/>
      <c r="BD60" s="45"/>
      <c r="BE60" s="45"/>
      <c r="BF60" s="45"/>
    </row>
    <row r="61" spans="2:58" x14ac:dyDescent="0.25">
      <c r="B61" s="4"/>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25"/>
      <c r="BA61" s="45"/>
      <c r="BB61" s="45"/>
      <c r="BC61" s="45"/>
      <c r="BD61" s="45"/>
      <c r="BE61" s="45"/>
      <c r="BF61" s="45"/>
    </row>
    <row r="62" spans="2:58" x14ac:dyDescent="0.25">
      <c r="B62" s="4"/>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25"/>
      <c r="BA62" s="45"/>
      <c r="BB62" s="45"/>
      <c r="BC62" s="45"/>
      <c r="BD62" s="45"/>
      <c r="BE62" s="45"/>
      <c r="BF62" s="45"/>
    </row>
    <row r="63" spans="2:58" x14ac:dyDescent="0.25">
      <c r="B63" s="4"/>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25"/>
      <c r="BA63" s="45"/>
      <c r="BB63" s="45"/>
      <c r="BC63" s="45"/>
      <c r="BD63" s="45"/>
      <c r="BE63" s="45"/>
      <c r="BF63" s="45"/>
    </row>
    <row r="64" spans="2:58" x14ac:dyDescent="0.25">
      <c r="B64" s="4"/>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25"/>
      <c r="BA64" s="45"/>
      <c r="BB64" s="45"/>
      <c r="BC64" s="45"/>
      <c r="BD64" s="45"/>
      <c r="BE64" s="45"/>
      <c r="BF64" s="45"/>
    </row>
    <row r="65" spans="2:58" x14ac:dyDescent="0.25">
      <c r="B65" s="4"/>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25"/>
      <c r="BA65" s="45"/>
      <c r="BB65" s="45"/>
      <c r="BC65" s="45"/>
      <c r="BD65" s="45"/>
      <c r="BE65" s="45"/>
      <c r="BF65" s="45"/>
    </row>
    <row r="66" spans="2:58" x14ac:dyDescent="0.25">
      <c r="B66" s="4"/>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25"/>
      <c r="BA66" s="45"/>
      <c r="BB66" s="45"/>
      <c r="BC66" s="45"/>
      <c r="BD66" s="45"/>
      <c r="BE66" s="45"/>
      <c r="BF66" s="45"/>
    </row>
    <row r="67" spans="2:58" x14ac:dyDescent="0.25">
      <c r="B67" s="4"/>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25"/>
      <c r="BA67" s="45"/>
      <c r="BB67" s="45"/>
      <c r="BC67" s="45"/>
      <c r="BD67" s="45"/>
      <c r="BE67" s="45"/>
      <c r="BF67" s="45"/>
    </row>
    <row r="68" spans="2:58" x14ac:dyDescent="0.25">
      <c r="B68" s="4"/>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25"/>
      <c r="BA68" s="45"/>
      <c r="BB68" s="45"/>
      <c r="BC68" s="45"/>
      <c r="BD68" s="45"/>
      <c r="BE68" s="45"/>
      <c r="BF68" s="45"/>
    </row>
    <row r="69" spans="2:58" x14ac:dyDescent="0.25">
      <c r="B69" s="4"/>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25"/>
      <c r="BA69" s="45"/>
      <c r="BB69" s="45"/>
      <c r="BC69" s="45"/>
      <c r="BD69" s="45"/>
      <c r="BE69" s="45"/>
      <c r="BF69" s="45"/>
    </row>
    <row r="70" spans="2:58" x14ac:dyDescent="0.25">
      <c r="B70" s="4"/>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25"/>
      <c r="BA70" s="45"/>
      <c r="BB70" s="45"/>
      <c r="BC70" s="45"/>
      <c r="BD70" s="45"/>
      <c r="BE70" s="45"/>
      <c r="BF70" s="45"/>
    </row>
    <row r="71" spans="2:58" x14ac:dyDescent="0.25">
      <c r="B71" s="4"/>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25"/>
      <c r="BA71" s="45"/>
      <c r="BB71" s="45"/>
      <c r="BC71" s="45"/>
      <c r="BD71" s="45"/>
      <c r="BE71" s="45"/>
      <c r="BF71" s="45"/>
    </row>
    <row r="72" spans="2:58" x14ac:dyDescent="0.25">
      <c r="B72" s="4"/>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25"/>
      <c r="BA72" s="45"/>
      <c r="BB72" s="45"/>
      <c r="BC72" s="45"/>
      <c r="BD72" s="45"/>
      <c r="BE72" s="45"/>
      <c r="BF72" s="45"/>
    </row>
    <row r="73" spans="2:58" x14ac:dyDescent="0.25">
      <c r="B73" s="4"/>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25"/>
      <c r="BA73" s="25"/>
      <c r="BB73" s="25"/>
      <c r="BC73" s="25"/>
      <c r="BD73" s="25"/>
      <c r="BE73" s="25"/>
      <c r="BF73" s="25"/>
    </row>
    <row r="74" spans="2:58" x14ac:dyDescent="0.25">
      <c r="B74" s="4"/>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25"/>
      <c r="BA74" s="25"/>
      <c r="BB74" s="25"/>
      <c r="BC74" s="25"/>
      <c r="BD74" s="25"/>
      <c r="BE74" s="25"/>
      <c r="BF74" s="25"/>
    </row>
    <row r="75" spans="2:58" x14ac:dyDescent="0.25">
      <c r="B75" s="4"/>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25"/>
      <c r="BA75" s="25"/>
      <c r="BB75" s="25"/>
      <c r="BC75" s="25"/>
      <c r="BD75" s="25"/>
      <c r="BE75" s="25"/>
      <c r="BF75" s="25"/>
    </row>
    <row r="76" spans="2:58" x14ac:dyDescent="0.25">
      <c r="B76" s="4"/>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25"/>
      <c r="BA76" s="25"/>
      <c r="BB76" s="25"/>
      <c r="BC76" s="25"/>
      <c r="BD76" s="25"/>
      <c r="BE76" s="25"/>
      <c r="BF76" s="25"/>
    </row>
    <row r="77" spans="2:58" x14ac:dyDescent="0.25">
      <c r="B77" s="4"/>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25"/>
      <c r="BA77" s="25"/>
      <c r="BB77" s="25"/>
      <c r="BC77" s="25"/>
      <c r="BD77" s="25"/>
      <c r="BE77" s="25"/>
      <c r="BF77" s="25"/>
    </row>
    <row r="78" spans="2:58" x14ac:dyDescent="0.25">
      <c r="B78" s="4"/>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25"/>
      <c r="BA78" s="25"/>
      <c r="BB78" s="25"/>
      <c r="BC78" s="25"/>
      <c r="BD78" s="25"/>
      <c r="BE78" s="25"/>
      <c r="BF78" s="25"/>
    </row>
    <row r="79" spans="2:58" x14ac:dyDescent="0.25">
      <c r="B79" s="4"/>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25"/>
      <c r="BA79" s="25"/>
      <c r="BB79" s="25"/>
      <c r="BC79" s="25"/>
      <c r="BD79" s="25"/>
      <c r="BE79" s="25"/>
      <c r="BF79" s="25"/>
    </row>
    <row r="80" spans="2:58" x14ac:dyDescent="0.25">
      <c r="B80" s="4"/>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25"/>
      <c r="BA80" s="25"/>
      <c r="BB80" s="25"/>
      <c r="BC80" s="25"/>
      <c r="BD80" s="25"/>
      <c r="BE80" s="25"/>
      <c r="BF80" s="25"/>
    </row>
    <row r="81" spans="2:58" x14ac:dyDescent="0.25">
      <c r="B81" s="4"/>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25"/>
      <c r="BA81" s="25"/>
      <c r="BB81" s="25"/>
      <c r="BC81" s="25"/>
      <c r="BD81" s="25"/>
      <c r="BE81" s="25"/>
      <c r="BF81" s="25"/>
    </row>
    <row r="82" spans="2:58" x14ac:dyDescent="0.25">
      <c r="B82" s="4"/>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25"/>
      <c r="BA82" s="25"/>
      <c r="BB82" s="25"/>
      <c r="BC82" s="25"/>
      <c r="BD82" s="25"/>
      <c r="BE82" s="25"/>
      <c r="BF82" s="25"/>
    </row>
    <row r="83" spans="2:58" x14ac:dyDescent="0.25">
      <c r="B83" s="4"/>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25"/>
      <c r="BA83" s="25"/>
      <c r="BB83" s="25"/>
      <c r="BC83" s="25"/>
      <c r="BD83" s="25"/>
      <c r="BE83" s="25"/>
      <c r="BF83" s="25"/>
    </row>
    <row r="84" spans="2:58" x14ac:dyDescent="0.25">
      <c r="B84" s="4"/>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25"/>
      <c r="BA84" s="25"/>
      <c r="BB84" s="25"/>
      <c r="BC84" s="25"/>
      <c r="BD84" s="25"/>
      <c r="BE84" s="25"/>
      <c r="BF84" s="25"/>
    </row>
    <row r="85" spans="2:58" x14ac:dyDescent="0.25">
      <c r="B85" s="4"/>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25"/>
      <c r="BA85" s="25"/>
      <c r="BB85" s="25"/>
      <c r="BC85" s="25"/>
      <c r="BD85" s="25"/>
      <c r="BE85" s="25"/>
      <c r="BF85" s="25"/>
    </row>
    <row r="86" spans="2:58" x14ac:dyDescent="0.25">
      <c r="B86" s="4"/>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25"/>
      <c r="BA86" s="25"/>
      <c r="BB86" s="25"/>
      <c r="BC86" s="25"/>
      <c r="BD86" s="25"/>
      <c r="BE86" s="25"/>
      <c r="BF86" s="25"/>
    </row>
    <row r="87" spans="2:58" x14ac:dyDescent="0.25">
      <c r="B87" s="4"/>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25"/>
      <c r="BA87" s="25"/>
      <c r="BB87" s="25"/>
      <c r="BC87" s="25"/>
      <c r="BD87" s="25"/>
      <c r="BE87" s="25"/>
      <c r="BF87" s="25"/>
    </row>
    <row r="88" spans="2:58" x14ac:dyDescent="0.25">
      <c r="B88" s="4"/>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25"/>
      <c r="BA88" s="25"/>
      <c r="BB88" s="25"/>
      <c r="BC88" s="25"/>
      <c r="BD88" s="25"/>
      <c r="BE88" s="25"/>
      <c r="BF88" s="25"/>
    </row>
    <row r="89" spans="2:58" x14ac:dyDescent="0.25">
      <c r="B89" s="4"/>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25"/>
      <c r="BA89" s="25"/>
      <c r="BB89" s="25"/>
      <c r="BC89" s="25"/>
      <c r="BD89" s="25"/>
      <c r="BE89" s="25"/>
      <c r="BF89" s="25"/>
    </row>
    <row r="90" spans="2:58" x14ac:dyDescent="0.25">
      <c r="B90" s="4"/>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25"/>
      <c r="BA90" s="25"/>
      <c r="BB90" s="25"/>
      <c r="BC90" s="25"/>
      <c r="BD90" s="25"/>
      <c r="BE90" s="25"/>
      <c r="BF90" s="25"/>
    </row>
    <row r="91" spans="2:58" x14ac:dyDescent="0.25">
      <c r="B91" s="4"/>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25"/>
      <c r="BA91" s="25"/>
      <c r="BB91" s="25"/>
      <c r="BC91" s="25"/>
      <c r="BD91" s="25"/>
      <c r="BE91" s="25"/>
      <c r="BF91" s="25"/>
    </row>
    <row r="92" spans="2:58" x14ac:dyDescent="0.25">
      <c r="B92" s="4"/>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25"/>
      <c r="BA92" s="25"/>
      <c r="BB92" s="25"/>
      <c r="BC92" s="25"/>
      <c r="BD92" s="25"/>
      <c r="BE92" s="25"/>
      <c r="BF92" s="25"/>
    </row>
    <row r="93" spans="2:58" x14ac:dyDescent="0.25">
      <c r="B93" s="4"/>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25"/>
      <c r="BA93" s="25"/>
      <c r="BB93" s="25"/>
      <c r="BC93" s="25"/>
      <c r="BD93" s="25"/>
      <c r="BE93" s="25"/>
      <c r="BF93" s="25"/>
    </row>
    <row r="94" spans="2:58" x14ac:dyDescent="0.25">
      <c r="B94" s="4"/>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25"/>
      <c r="BA94" s="25"/>
      <c r="BB94" s="25"/>
      <c r="BC94" s="25"/>
      <c r="BD94" s="25"/>
      <c r="BE94" s="25"/>
      <c r="BF94" s="25"/>
    </row>
    <row r="95" spans="2:58" x14ac:dyDescent="0.25">
      <c r="B95" s="4"/>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25"/>
      <c r="BA95" s="25"/>
      <c r="BB95" s="25"/>
      <c r="BC95" s="25"/>
      <c r="BD95" s="25"/>
      <c r="BE95" s="25"/>
      <c r="BF95" s="25"/>
    </row>
    <row r="96" spans="2:58" x14ac:dyDescent="0.25">
      <c r="B96" s="4"/>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25"/>
      <c r="BA96" s="25"/>
      <c r="BB96" s="25"/>
      <c r="BC96" s="25"/>
      <c r="BD96" s="25"/>
      <c r="BE96" s="25"/>
      <c r="BF96" s="25"/>
    </row>
    <row r="97" spans="2:58" x14ac:dyDescent="0.25">
      <c r="B97" s="4"/>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25"/>
      <c r="BA97" s="25"/>
      <c r="BB97" s="25"/>
      <c r="BC97" s="25"/>
      <c r="BD97" s="25"/>
      <c r="BE97" s="25"/>
      <c r="BF97" s="25"/>
    </row>
    <row r="98" spans="2:58" x14ac:dyDescent="0.25">
      <c r="B98" s="4"/>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25"/>
      <c r="BA98" s="25"/>
      <c r="BB98" s="25"/>
      <c r="BC98" s="25"/>
      <c r="BD98" s="25"/>
      <c r="BE98" s="25"/>
      <c r="BF98" s="25"/>
    </row>
    <row r="99" spans="2:58" x14ac:dyDescent="0.25">
      <c r="B99" s="4"/>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25"/>
      <c r="BA99" s="25"/>
      <c r="BB99" s="25"/>
      <c r="BC99" s="25"/>
      <c r="BD99" s="25"/>
      <c r="BE99" s="25"/>
      <c r="BF99" s="25"/>
    </row>
    <row r="100" spans="2:58" x14ac:dyDescent="0.25">
      <c r="B100" s="4"/>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25"/>
      <c r="BA100" s="25"/>
      <c r="BB100" s="25"/>
      <c r="BC100" s="25"/>
      <c r="BD100" s="25"/>
      <c r="BE100" s="25"/>
      <c r="BF100" s="25"/>
    </row>
    <row r="101" spans="2:58" x14ac:dyDescent="0.25">
      <c r="B101" s="4"/>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25"/>
      <c r="BA101" s="25"/>
      <c r="BB101" s="25"/>
      <c r="BC101" s="25"/>
      <c r="BD101" s="25"/>
      <c r="BE101" s="25"/>
      <c r="BF101" s="25"/>
    </row>
    <row r="102" spans="2:58" x14ac:dyDescent="0.25">
      <c r="B102" s="4"/>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25"/>
      <c r="BA102" s="25"/>
      <c r="BB102" s="25"/>
      <c r="BC102" s="25"/>
      <c r="BD102" s="25"/>
      <c r="BE102" s="25"/>
      <c r="BF102" s="25"/>
    </row>
    <row r="103" spans="2:58" x14ac:dyDescent="0.25">
      <c r="B103" s="4"/>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25"/>
      <c r="BA103" s="25"/>
      <c r="BB103" s="25"/>
      <c r="BC103" s="25"/>
      <c r="BD103" s="25"/>
      <c r="BE103" s="25"/>
      <c r="BF103" s="25"/>
    </row>
    <row r="104" spans="2:58" x14ac:dyDescent="0.25">
      <c r="B104" s="4"/>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25"/>
      <c r="BA104" s="25"/>
      <c r="BB104" s="25"/>
      <c r="BC104" s="25"/>
      <c r="BD104" s="25"/>
      <c r="BE104" s="25"/>
      <c r="BF104" s="25"/>
    </row>
    <row r="105" spans="2:58" x14ac:dyDescent="0.25">
      <c r="B105" s="4"/>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25"/>
      <c r="BA105" s="25"/>
      <c r="BB105" s="25"/>
      <c r="BC105" s="25"/>
      <c r="BD105" s="25"/>
      <c r="BE105" s="25"/>
      <c r="BF105" s="25"/>
    </row>
    <row r="106" spans="2:58" x14ac:dyDescent="0.25">
      <c r="B106" s="4"/>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25"/>
      <c r="BA106" s="25"/>
      <c r="BB106" s="25"/>
      <c r="BC106" s="25"/>
      <c r="BD106" s="25"/>
      <c r="BE106" s="25"/>
      <c r="BF106" s="25"/>
    </row>
    <row r="107" spans="2:58" x14ac:dyDescent="0.25">
      <c r="B107" s="4"/>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25"/>
      <c r="BA107" s="25"/>
      <c r="BB107" s="25"/>
      <c r="BC107" s="25"/>
      <c r="BD107" s="25"/>
      <c r="BE107" s="25"/>
      <c r="BF107" s="25"/>
    </row>
    <row r="108" spans="2:58" x14ac:dyDescent="0.25">
      <c r="B108" s="4"/>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25"/>
      <c r="BA108" s="25"/>
      <c r="BB108" s="25"/>
      <c r="BC108" s="25"/>
      <c r="BD108" s="25"/>
      <c r="BE108" s="25"/>
      <c r="BF108" s="25"/>
    </row>
    <row r="109" spans="2:58" x14ac:dyDescent="0.25">
      <c r="B109" s="4"/>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25"/>
      <c r="BA109" s="25"/>
      <c r="BB109" s="25"/>
      <c r="BC109" s="25"/>
      <c r="BD109" s="25"/>
      <c r="BE109" s="25"/>
      <c r="BF109" s="25"/>
    </row>
    <row r="110" spans="2:58" x14ac:dyDescent="0.25">
      <c r="B110" s="4"/>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25"/>
      <c r="BA110" s="25"/>
      <c r="BB110" s="25"/>
      <c r="BC110" s="25"/>
      <c r="BD110" s="25"/>
      <c r="BE110" s="25"/>
      <c r="BF110" s="25"/>
    </row>
    <row r="111" spans="2:58" x14ac:dyDescent="0.25">
      <c r="B111" s="4"/>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25"/>
      <c r="BA111" s="25"/>
      <c r="BB111" s="25"/>
      <c r="BC111" s="25"/>
      <c r="BD111" s="25"/>
      <c r="BE111" s="25"/>
      <c r="BF111" s="25"/>
    </row>
    <row r="112" spans="2:58" x14ac:dyDescent="0.25">
      <c r="B112" s="4"/>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25"/>
      <c r="BA112" s="25"/>
      <c r="BB112" s="25"/>
      <c r="BC112" s="25"/>
      <c r="BD112" s="25"/>
      <c r="BE112" s="25"/>
      <c r="BF112" s="25"/>
    </row>
    <row r="113" spans="2:58" x14ac:dyDescent="0.25">
      <c r="B113" s="4"/>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25"/>
      <c r="BA113" s="25"/>
      <c r="BB113" s="25"/>
      <c r="BC113" s="25"/>
      <c r="BD113" s="25"/>
      <c r="BE113" s="25"/>
      <c r="BF113" s="25"/>
    </row>
    <row r="114" spans="2:58" x14ac:dyDescent="0.25">
      <c r="B114" s="4"/>
      <c r="D114" s="3"/>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row>
    <row r="115" spans="2:58" x14ac:dyDescent="0.25">
      <c r="B115" s="4"/>
      <c r="D115" s="3"/>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row>
    <row r="116" spans="2:58" x14ac:dyDescent="0.25">
      <c r="B116" s="4"/>
      <c r="D116" s="3"/>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row>
    <row r="117" spans="2:58" x14ac:dyDescent="0.25">
      <c r="B117" s="4"/>
      <c r="D117" s="3"/>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row>
    <row r="118" spans="2:58" x14ac:dyDescent="0.25">
      <c r="B118" s="4"/>
      <c r="D118" s="3"/>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row>
    <row r="119" spans="2:58" x14ac:dyDescent="0.25">
      <c r="B119" s="4"/>
      <c r="D119" s="3"/>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row>
    <row r="120" spans="2:58" x14ac:dyDescent="0.25">
      <c r="B120" s="4"/>
      <c r="D120" s="3"/>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row>
    <row r="121" spans="2:58" x14ac:dyDescent="0.25">
      <c r="B121" s="4"/>
      <c r="D121" s="3"/>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row>
    <row r="122" spans="2:58" x14ac:dyDescent="0.25">
      <c r="B122" s="4"/>
      <c r="D122" s="3"/>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row>
    <row r="123" spans="2:58" x14ac:dyDescent="0.25">
      <c r="B123" s="4"/>
      <c r="D123" s="3"/>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row>
    <row r="124" spans="2:58" x14ac:dyDescent="0.25">
      <c r="B124" s="4"/>
      <c r="D124" s="3"/>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row>
    <row r="125" spans="2:58" x14ac:dyDescent="0.25">
      <c r="B125" s="4"/>
      <c r="D125" s="3"/>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row>
    <row r="126" spans="2:58" x14ac:dyDescent="0.25">
      <c r="B126" s="4"/>
      <c r="D126" s="3"/>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row>
    <row r="127" spans="2:58" x14ac:dyDescent="0.25">
      <c r="B127" s="4"/>
      <c r="D127" s="3"/>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row>
    <row r="128" spans="2:58" x14ac:dyDescent="0.25">
      <c r="B128" s="4"/>
      <c r="D128" s="3"/>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row>
    <row r="129" spans="2:51" x14ac:dyDescent="0.25">
      <c r="B129" s="4"/>
      <c r="D129" s="3"/>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row>
    <row r="130" spans="2:51" x14ac:dyDescent="0.25">
      <c r="B130" s="4"/>
      <c r="D130" s="3"/>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row>
    <row r="131" spans="2:51" x14ac:dyDescent="0.25">
      <c r="B131" s="4"/>
      <c r="D131" s="3"/>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row>
    <row r="132" spans="2:51" x14ac:dyDescent="0.25">
      <c r="B132" s="4"/>
      <c r="D132" s="3"/>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row>
    <row r="133" spans="2:51" x14ac:dyDescent="0.25">
      <c r="B133" s="4"/>
      <c r="D133" s="3"/>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row>
    <row r="134" spans="2:51" x14ac:dyDescent="0.25">
      <c r="B134" s="4"/>
      <c r="D134" s="3"/>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row>
    <row r="135" spans="2:51" x14ac:dyDescent="0.25">
      <c r="B135" s="4"/>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2:51" x14ac:dyDescent="0.25">
      <c r="B136" s="4"/>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2:51" x14ac:dyDescent="0.25">
      <c r="B137" s="4"/>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2:51" x14ac:dyDescent="0.25">
      <c r="B138" s="4"/>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2:51" x14ac:dyDescent="0.25">
      <c r="B139" s="4"/>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2:51" x14ac:dyDescent="0.25">
      <c r="B140" s="4"/>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2:51" x14ac:dyDescent="0.25">
      <c r="B141" s="4"/>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2:51" x14ac:dyDescent="0.25">
      <c r="B142" s="4"/>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2:51" x14ac:dyDescent="0.25">
      <c r="B143" s="4"/>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2:51" x14ac:dyDescent="0.25">
      <c r="B144" s="4"/>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2:51" x14ac:dyDescent="0.25">
      <c r="B145" s="4"/>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2:51" x14ac:dyDescent="0.25">
      <c r="B146" s="4"/>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2:51" x14ac:dyDescent="0.25">
      <c r="B147" s="4"/>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2:51" x14ac:dyDescent="0.25">
      <c r="B148" s="4"/>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2:51" x14ac:dyDescent="0.25">
      <c r="B149" s="4"/>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2:51" x14ac:dyDescent="0.25">
      <c r="B150" s="4"/>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2:51" x14ac:dyDescent="0.25">
      <c r="B151" s="4"/>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2:51" x14ac:dyDescent="0.25">
      <c r="B152" s="4"/>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2:51" x14ac:dyDescent="0.25">
      <c r="B153" s="4"/>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2:51" x14ac:dyDescent="0.25">
      <c r="B154" s="4"/>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2:51" x14ac:dyDescent="0.25">
      <c r="B155" s="4"/>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2:51" x14ac:dyDescent="0.25">
      <c r="B156" s="4"/>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2:51" x14ac:dyDescent="0.25">
      <c r="B157" s="4"/>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2:51" x14ac:dyDescent="0.25">
      <c r="B158" s="4"/>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2:51" x14ac:dyDescent="0.25">
      <c r="B159" s="4"/>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2:51" x14ac:dyDescent="0.25">
      <c r="B160" s="4"/>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2:51" x14ac:dyDescent="0.25">
      <c r="B161" s="4"/>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2:51" x14ac:dyDescent="0.25">
      <c r="B162" s="4"/>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2:51" x14ac:dyDescent="0.25">
      <c r="B163" s="4"/>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2:51" x14ac:dyDescent="0.25">
      <c r="B164" s="4"/>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2:51" x14ac:dyDescent="0.25">
      <c r="B165" s="4"/>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2:51" x14ac:dyDescent="0.25">
      <c r="B166" s="4"/>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2:51" x14ac:dyDescent="0.25">
      <c r="B167" s="4"/>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2:51" x14ac:dyDescent="0.25">
      <c r="B168" s="4"/>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2:51" x14ac:dyDescent="0.25">
      <c r="B169" s="4"/>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2:51" x14ac:dyDescent="0.25">
      <c r="B170" s="4"/>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2:51" x14ac:dyDescent="0.25">
      <c r="B171" s="4"/>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2:51" x14ac:dyDescent="0.25">
      <c r="B172" s="4"/>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2:51" x14ac:dyDescent="0.25">
      <c r="B173" s="4"/>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2:51" x14ac:dyDescent="0.25">
      <c r="B174" s="4"/>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2:51" x14ac:dyDescent="0.25">
      <c r="B175" s="4"/>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2:51" x14ac:dyDescent="0.25">
      <c r="B176" s="4"/>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2:51" x14ac:dyDescent="0.25">
      <c r="B177" s="4"/>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2:51" x14ac:dyDescent="0.25">
      <c r="B178" s="4"/>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2:51" x14ac:dyDescent="0.25">
      <c r="B179" s="4"/>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2:51" x14ac:dyDescent="0.25">
      <c r="B180" s="4"/>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2:51" x14ac:dyDescent="0.25">
      <c r="B181" s="4"/>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2:51" x14ac:dyDescent="0.25">
      <c r="B182" s="4"/>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2:51" x14ac:dyDescent="0.25">
      <c r="B183" s="4"/>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2:51" x14ac:dyDescent="0.25">
      <c r="B184" s="4"/>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2:51" x14ac:dyDescent="0.25">
      <c r="B185" s="4"/>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2:51" x14ac:dyDescent="0.25">
      <c r="B186" s="4"/>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2:51" x14ac:dyDescent="0.25">
      <c r="B187" s="4"/>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2:51" x14ac:dyDescent="0.25">
      <c r="B188" s="4"/>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2:51" x14ac:dyDescent="0.25">
      <c r="B189" s="4"/>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2:51" x14ac:dyDescent="0.25">
      <c r="B190" s="4"/>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2:51" x14ac:dyDescent="0.25">
      <c r="B191" s="4"/>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2:51" x14ac:dyDescent="0.25">
      <c r="B192" s="4"/>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2:51" x14ac:dyDescent="0.25">
      <c r="B193" s="4"/>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2:51" x14ac:dyDescent="0.25">
      <c r="B194" s="4"/>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2:51" x14ac:dyDescent="0.25">
      <c r="B195" s="4"/>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2:51" x14ac:dyDescent="0.25">
      <c r="B196" s="4"/>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2:51" x14ac:dyDescent="0.25">
      <c r="B197" s="4"/>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2:51" x14ac:dyDescent="0.25">
      <c r="B198" s="4"/>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2:51" x14ac:dyDescent="0.25">
      <c r="B199" s="4"/>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2:51" x14ac:dyDescent="0.25">
      <c r="B200" s="4"/>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2:51" x14ac:dyDescent="0.25">
      <c r="B201" s="4"/>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2:51" x14ac:dyDescent="0.25">
      <c r="B202" s="4"/>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2:51" x14ac:dyDescent="0.25">
      <c r="B203" s="4"/>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2:51" x14ac:dyDescent="0.25">
      <c r="B204" s="4"/>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2:51" x14ac:dyDescent="0.25">
      <c r="B205" s="4"/>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2:51" x14ac:dyDescent="0.25">
      <c r="B206" s="4"/>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2:51" x14ac:dyDescent="0.25">
      <c r="B207" s="4"/>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2:51" x14ac:dyDescent="0.25">
      <c r="B208" s="4"/>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2:51" x14ac:dyDescent="0.25">
      <c r="B209" s="4"/>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2:51" x14ac:dyDescent="0.25">
      <c r="B210" s="4"/>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2:51" x14ac:dyDescent="0.25">
      <c r="B211" s="4"/>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2:51" x14ac:dyDescent="0.25">
      <c r="B212" s="4"/>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2:51" x14ac:dyDescent="0.25">
      <c r="B213" s="4"/>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2:51" x14ac:dyDescent="0.25">
      <c r="B214" s="4"/>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2:51" x14ac:dyDescent="0.25">
      <c r="B215" s="4"/>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2:51" x14ac:dyDescent="0.25">
      <c r="B216" s="4"/>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2:51" x14ac:dyDescent="0.25">
      <c r="B217" s="4"/>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2:51" x14ac:dyDescent="0.25">
      <c r="B218" s="4"/>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2:51" x14ac:dyDescent="0.25">
      <c r="B219" s="4"/>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2:51" x14ac:dyDescent="0.25">
      <c r="B220" s="4"/>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2:51" x14ac:dyDescent="0.25">
      <c r="B221" s="4"/>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2:51" x14ac:dyDescent="0.25">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2:51" x14ac:dyDescent="0.25">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2:51" x14ac:dyDescent="0.25">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4:51" x14ac:dyDescent="0.25">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4:51" x14ac:dyDescent="0.25">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4:51" x14ac:dyDescent="0.25">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4:51" x14ac:dyDescent="0.25">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4:51" x14ac:dyDescent="0.25">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4:51" x14ac:dyDescent="0.25">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4:51" x14ac:dyDescent="0.25">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4:51" x14ac:dyDescent="0.25">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4:51" x14ac:dyDescent="0.25">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4:51" x14ac:dyDescent="0.25">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4:51" x14ac:dyDescent="0.25">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4:51" x14ac:dyDescent="0.25">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4:51" x14ac:dyDescent="0.25">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4:51" x14ac:dyDescent="0.25">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4:51" x14ac:dyDescent="0.25">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4:51" x14ac:dyDescent="0.25">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4:51" x14ac:dyDescent="0.25">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4:51" x14ac:dyDescent="0.25">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4:51" x14ac:dyDescent="0.25">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4:51" x14ac:dyDescent="0.25">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4:51" x14ac:dyDescent="0.25">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4:51" x14ac:dyDescent="0.25">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4:51" x14ac:dyDescent="0.25">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4:51" x14ac:dyDescent="0.25">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4:51" x14ac:dyDescent="0.25">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4:51" x14ac:dyDescent="0.25">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4:51" x14ac:dyDescent="0.25">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4:51" x14ac:dyDescent="0.25">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4:51" x14ac:dyDescent="0.25">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4:51" x14ac:dyDescent="0.25">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4:51" x14ac:dyDescent="0.25">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4:51" x14ac:dyDescent="0.25">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4:51" x14ac:dyDescent="0.25">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4:51" x14ac:dyDescent="0.25">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4:51" x14ac:dyDescent="0.25">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4:51" x14ac:dyDescent="0.25">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4:51" x14ac:dyDescent="0.25">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4:51" x14ac:dyDescent="0.25">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4:51" x14ac:dyDescent="0.25">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4:51" x14ac:dyDescent="0.25">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4:51" x14ac:dyDescent="0.25">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4:51" x14ac:dyDescent="0.25">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4:51" x14ac:dyDescent="0.25">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4:51" x14ac:dyDescent="0.25">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4:51" x14ac:dyDescent="0.25">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4:51" x14ac:dyDescent="0.25">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4:51" x14ac:dyDescent="0.25">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4:51" x14ac:dyDescent="0.25">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4:51" x14ac:dyDescent="0.25">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4:51" x14ac:dyDescent="0.25">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4:51" x14ac:dyDescent="0.25">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4:51" x14ac:dyDescent="0.25">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4:51" x14ac:dyDescent="0.25">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4:51" x14ac:dyDescent="0.25">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4:51" x14ac:dyDescent="0.25">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4:51" x14ac:dyDescent="0.25">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4:51" x14ac:dyDescent="0.25">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4:51" x14ac:dyDescent="0.25">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4:51" x14ac:dyDescent="0.25">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4:51" x14ac:dyDescent="0.25">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4:51" x14ac:dyDescent="0.25">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4:51" x14ac:dyDescent="0.25">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4:51" x14ac:dyDescent="0.25">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4:51" x14ac:dyDescent="0.25">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4:51" x14ac:dyDescent="0.25">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4:51" x14ac:dyDescent="0.25">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4:51" x14ac:dyDescent="0.25">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4:51" x14ac:dyDescent="0.25">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4:51" x14ac:dyDescent="0.25">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4:51" x14ac:dyDescent="0.25">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4:51" x14ac:dyDescent="0.25">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4:51" x14ac:dyDescent="0.25">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4:51" x14ac:dyDescent="0.25">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4:51" x14ac:dyDescent="0.25">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4:51" x14ac:dyDescent="0.25">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4:51" x14ac:dyDescent="0.25">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4:51" x14ac:dyDescent="0.25">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4:51" x14ac:dyDescent="0.25">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4:51" x14ac:dyDescent="0.25">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4:51" x14ac:dyDescent="0.25">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4:51" x14ac:dyDescent="0.25">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4:51" x14ac:dyDescent="0.25">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4:51" x14ac:dyDescent="0.25">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4:51" x14ac:dyDescent="0.25">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4:51" x14ac:dyDescent="0.25">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4:51" x14ac:dyDescent="0.25">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4:51" x14ac:dyDescent="0.25">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4:51" x14ac:dyDescent="0.25">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4:51" x14ac:dyDescent="0.25">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4:51" x14ac:dyDescent="0.25">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4:51" x14ac:dyDescent="0.25">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4:51" x14ac:dyDescent="0.25">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4:51" x14ac:dyDescent="0.25">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4:51" x14ac:dyDescent="0.25">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4:51" x14ac:dyDescent="0.25">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4:51" x14ac:dyDescent="0.25">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4:51" x14ac:dyDescent="0.25">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4:51" x14ac:dyDescent="0.25">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4:51" x14ac:dyDescent="0.25">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4:51" x14ac:dyDescent="0.25">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4:51" x14ac:dyDescent="0.25">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4:51" x14ac:dyDescent="0.25">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4:51" x14ac:dyDescent="0.25">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4:51" x14ac:dyDescent="0.25">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4:51" x14ac:dyDescent="0.25">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4:51" x14ac:dyDescent="0.25">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4:51" x14ac:dyDescent="0.25">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4:51" x14ac:dyDescent="0.25">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4:51" x14ac:dyDescent="0.25">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4:51" x14ac:dyDescent="0.25">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4:51" x14ac:dyDescent="0.25">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4:51" x14ac:dyDescent="0.25">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4:51" x14ac:dyDescent="0.25">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4:51" x14ac:dyDescent="0.25">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4:51" x14ac:dyDescent="0.25">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4:51" x14ac:dyDescent="0.25">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4:51" x14ac:dyDescent="0.25">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4:51" x14ac:dyDescent="0.25">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4:51" x14ac:dyDescent="0.25">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4:51" x14ac:dyDescent="0.25">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4:51" x14ac:dyDescent="0.25">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4:51" x14ac:dyDescent="0.25">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4:51" x14ac:dyDescent="0.25">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4:51" x14ac:dyDescent="0.25">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4:51" x14ac:dyDescent="0.25">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4:51" x14ac:dyDescent="0.25">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4:51" x14ac:dyDescent="0.25">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4:51" x14ac:dyDescent="0.25">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4:51" x14ac:dyDescent="0.25">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4:51" x14ac:dyDescent="0.25">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4:51" x14ac:dyDescent="0.25">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4:51" x14ac:dyDescent="0.25">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4:51" x14ac:dyDescent="0.25">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4:51" x14ac:dyDescent="0.25">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4:51" x14ac:dyDescent="0.25">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4:51" x14ac:dyDescent="0.25">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4:51" x14ac:dyDescent="0.25">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4:51" x14ac:dyDescent="0.25">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4:51" x14ac:dyDescent="0.25">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4:51" x14ac:dyDescent="0.25">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4:51" x14ac:dyDescent="0.25">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4:51" x14ac:dyDescent="0.25">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4:51" x14ac:dyDescent="0.25">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4:51" x14ac:dyDescent="0.25">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4:51" x14ac:dyDescent="0.25">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4:51" x14ac:dyDescent="0.25">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4:51" x14ac:dyDescent="0.25">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4:51" x14ac:dyDescent="0.25">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4:51" x14ac:dyDescent="0.25">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4:51" x14ac:dyDescent="0.25">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4:51" x14ac:dyDescent="0.25">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4:51" x14ac:dyDescent="0.25">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4:51" x14ac:dyDescent="0.25">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4:51" x14ac:dyDescent="0.25">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4:51" x14ac:dyDescent="0.25">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4:51" x14ac:dyDescent="0.25">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4:51" x14ac:dyDescent="0.25">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4:51" x14ac:dyDescent="0.25">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4:51" x14ac:dyDescent="0.25">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4:51" x14ac:dyDescent="0.25">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4:51" x14ac:dyDescent="0.25">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4:51" x14ac:dyDescent="0.25">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4:51" x14ac:dyDescent="0.25">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4:51" x14ac:dyDescent="0.25">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4:51" x14ac:dyDescent="0.25">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4:51" x14ac:dyDescent="0.25">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4:51" x14ac:dyDescent="0.25">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4:51" x14ac:dyDescent="0.25">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4:51" x14ac:dyDescent="0.25">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4:51" x14ac:dyDescent="0.25">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4:51" x14ac:dyDescent="0.25">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4:51" x14ac:dyDescent="0.25">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4:51" x14ac:dyDescent="0.25">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4:51" x14ac:dyDescent="0.25">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4:51" x14ac:dyDescent="0.25">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4:51" x14ac:dyDescent="0.25">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4:51" x14ac:dyDescent="0.25">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4:51" x14ac:dyDescent="0.25">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4:51" x14ac:dyDescent="0.25">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4:51" x14ac:dyDescent="0.25">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4:51" x14ac:dyDescent="0.25">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4:51" x14ac:dyDescent="0.25">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4:51" x14ac:dyDescent="0.25">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4:51" x14ac:dyDescent="0.25">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4:51" x14ac:dyDescent="0.25">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4:51" x14ac:dyDescent="0.25">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4:51" x14ac:dyDescent="0.25">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4:51" x14ac:dyDescent="0.25">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4:51" x14ac:dyDescent="0.25">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4:51" x14ac:dyDescent="0.25">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4:51" x14ac:dyDescent="0.25">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4:51" x14ac:dyDescent="0.25">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4:51" x14ac:dyDescent="0.25">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4:51" x14ac:dyDescent="0.25">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4:51" x14ac:dyDescent="0.25">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4:51" x14ac:dyDescent="0.25">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4:51" x14ac:dyDescent="0.25">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4:51" x14ac:dyDescent="0.25">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sheetData>
  <mergeCells count="3">
    <mergeCell ref="BB37:BF37"/>
    <mergeCell ref="BB42:BF42"/>
    <mergeCell ref="BB47:BF47"/>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Model</vt:lpstr>
      <vt:lpstr>Model_Del</vt:lpstr>
      <vt:lpstr>Model_RTS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O'Connell</dc:creator>
  <cp:lastModifiedBy>Johnson, Carolyn</cp:lastModifiedBy>
  <cp:lastPrinted>2019-11-12T10:23:50Z</cp:lastPrinted>
  <dcterms:created xsi:type="dcterms:W3CDTF">2019-08-22T14:28:16Z</dcterms:created>
  <dcterms:modified xsi:type="dcterms:W3CDTF">2019-11-12T10:24:45Z</dcterms:modified>
</cp:coreProperties>
</file>