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essexcountycouncil-my.sharepoint.com/personal/claire_sargeant_essex_gov_uk/Documents/Documents/"/>
    </mc:Choice>
  </mc:AlternateContent>
  <xr:revisionPtr revIDLastSave="0" documentId="8_{9BDC933F-DBA4-445E-94C5-64FAD4BDAF49}" xr6:coauthVersionLast="47" xr6:coauthVersionMax="47" xr10:uidLastSave="{00000000-0000-0000-0000-000000000000}"/>
  <bookViews>
    <workbookView xWindow="-19310" yWindow="460" windowWidth="19420" windowHeight="11500" xr2:uid="{8A2B800F-8677-44FB-BAAE-5DDF6CE483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1" i="1" l="1"/>
  <c r="K220" i="1"/>
  <c r="K212" i="1"/>
  <c r="K209" i="1"/>
  <c r="K204" i="1"/>
  <c r="K187" i="1"/>
  <c r="K159" i="1"/>
  <c r="K156" i="1"/>
  <c r="K153" i="1"/>
  <c r="M150" i="1"/>
  <c r="K150" i="1"/>
  <c r="K146" i="1"/>
  <c r="N137" i="1"/>
  <c r="K128" i="1"/>
  <c r="K127" i="1"/>
  <c r="K126" i="1"/>
  <c r="K125" i="1"/>
  <c r="K124" i="1"/>
  <c r="K123" i="1"/>
  <c r="M122" i="1"/>
  <c r="K122" i="1"/>
  <c r="K121" i="1"/>
  <c r="K120" i="1"/>
  <c r="K119" i="1"/>
  <c r="K118" i="1"/>
  <c r="K117" i="1"/>
  <c r="K116" i="1"/>
  <c r="K115" i="1"/>
  <c r="K114" i="1"/>
  <c r="N113" i="1"/>
  <c r="K113" i="1"/>
  <c r="M112" i="1"/>
  <c r="K112" i="1"/>
  <c r="K111" i="1"/>
  <c r="K110" i="1"/>
  <c r="K109" i="1"/>
  <c r="K108" i="1"/>
  <c r="K107" i="1"/>
  <c r="K106" i="1"/>
  <c r="K105" i="1"/>
  <c r="K104" i="1"/>
  <c r="K103" i="1"/>
  <c r="K100" i="1"/>
  <c r="K99" i="1"/>
  <c r="K98" i="1"/>
  <c r="K97" i="1"/>
  <c r="K96" i="1"/>
  <c r="K95" i="1"/>
  <c r="I95" i="1"/>
  <c r="K91" i="1"/>
  <c r="K90" i="1"/>
  <c r="K89" i="1"/>
  <c r="K87" i="1"/>
  <c r="K85" i="1"/>
  <c r="K84" i="1"/>
  <c r="K82" i="1"/>
  <c r="K80" i="1"/>
  <c r="K79" i="1"/>
  <c r="K76" i="1"/>
  <c r="K75" i="1"/>
  <c r="K74" i="1"/>
  <c r="K73" i="1"/>
  <c r="K72" i="1"/>
  <c r="K71" i="1"/>
  <c r="K70" i="1"/>
  <c r="K69" i="1"/>
  <c r="K68" i="1"/>
  <c r="N67" i="1"/>
  <c r="M67" i="1"/>
  <c r="K67" i="1"/>
  <c r="K66" i="1"/>
  <c r="K64" i="1"/>
  <c r="K63" i="1"/>
  <c r="K62" i="1"/>
  <c r="K61" i="1"/>
  <c r="K60" i="1"/>
  <c r="K59" i="1"/>
  <c r="K58" i="1"/>
  <c r="K57" i="1"/>
  <c r="K56" i="1"/>
  <c r="K55" i="1"/>
  <c r="N54" i="1"/>
  <c r="K54" i="1"/>
  <c r="M53" i="1"/>
  <c r="K53" i="1"/>
  <c r="K52" i="1"/>
  <c r="K50" i="1"/>
  <c r="K48" i="1"/>
  <c r="K47" i="1"/>
  <c r="M43" i="1"/>
  <c r="K43" i="1"/>
  <c r="K42" i="1"/>
  <c r="K41" i="1"/>
  <c r="K36" i="1"/>
  <c r="K35" i="1"/>
  <c r="K34" i="1"/>
  <c r="M33" i="1"/>
  <c r="K33" i="1"/>
  <c r="M32" i="1"/>
  <c r="K32" i="1"/>
  <c r="M31" i="1"/>
  <c r="K31" i="1"/>
  <c r="K27" i="1"/>
  <c r="N20" i="1"/>
  <c r="K20" i="1"/>
  <c r="K19" i="1"/>
  <c r="K15" i="1"/>
  <c r="K14" i="1"/>
  <c r="K13" i="1"/>
  <c r="K12" i="1"/>
  <c r="K11" i="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Harry</author>
    <author>Sargeant, Claire-Louise</author>
    <author>Roqueta, Lili</author>
    <author>tc={DC7F28C5-FC93-4C6F-BB88-533F22E3165D}</author>
    <author>tc={A7E38CFB-444B-48FF-9BB3-2A9BCB1FA22B}</author>
    <author>tc={6D27852A-F191-4622-96CB-F00B862935F5}</author>
    <author>tc={C176F857-7BE1-4AEE-930B-49C373978B84}</author>
  </authors>
  <commentList>
    <comment ref="N11" authorId="0" shapeId="0" xr:uid="{50FB192B-C8BB-42DA-822D-CB14ABC8035F}">
      <text>
        <r>
          <rPr>
            <b/>
            <sz val="9"/>
            <color indexed="81"/>
            <rFont val="Tahoma"/>
            <family val="2"/>
          </rPr>
          <t>Smith, Harry:</t>
        </r>
        <r>
          <rPr>
            <sz val="9"/>
            <color indexed="81"/>
            <rFont val="Tahoma"/>
            <family val="2"/>
          </rPr>
          <t xml:space="preserve">
£1,875 every six months</t>
        </r>
      </text>
    </comment>
    <comment ref="M12" authorId="1" shapeId="0" xr:uid="{FDDCBB58-4E2C-4F6B-ABD0-C0F0470FD88F}">
      <text>
        <r>
          <rPr>
            <sz val="11"/>
            <color theme="1"/>
            <rFont val="Aptos Narrow"/>
            <family val="2"/>
            <scheme val="minor"/>
          </rPr>
          <t>Sargeant, Claire-Louise:
Various values</t>
        </r>
      </text>
    </comment>
    <comment ref="N31" authorId="2" shapeId="0" xr:uid="{9DDB39DB-43F1-4B7F-BC65-767CFD936DF1}">
      <text>
        <r>
          <rPr>
            <b/>
            <sz val="9"/>
            <color indexed="81"/>
            <rFont val="Tahoma"/>
            <family val="2"/>
          </rPr>
          <t>Roqueta, Lili:</t>
        </r>
        <r>
          <rPr>
            <sz val="9"/>
            <color indexed="81"/>
            <rFont val="Tahoma"/>
            <family val="2"/>
          </rPr>
          <t xml:space="preserve">
+ IPT (12%)</t>
        </r>
      </text>
    </comment>
    <comment ref="N32" authorId="2" shapeId="0" xr:uid="{C690DE28-2AA3-4338-B923-6D73318171E9}">
      <text>
        <r>
          <rPr>
            <b/>
            <sz val="9"/>
            <color indexed="81"/>
            <rFont val="Tahoma"/>
            <family val="2"/>
          </rPr>
          <t>Roqueta, Lili:</t>
        </r>
        <r>
          <rPr>
            <sz val="9"/>
            <color indexed="81"/>
            <rFont val="Tahoma"/>
            <family val="2"/>
          </rPr>
          <t xml:space="preserve">
+ IPT (12%)</t>
        </r>
      </text>
    </comment>
    <comment ref="N33" authorId="2" shapeId="0" xr:uid="{76F300B8-3F86-4386-B520-E9B873BEEF8C}">
      <text>
        <r>
          <rPr>
            <b/>
            <sz val="9"/>
            <color indexed="81"/>
            <rFont val="Tahoma"/>
            <family val="2"/>
          </rPr>
          <t>Roqueta, Lili:</t>
        </r>
        <r>
          <rPr>
            <sz val="9"/>
            <color indexed="81"/>
            <rFont val="Tahoma"/>
            <family val="2"/>
          </rPr>
          <t xml:space="preserve">
+ IPT (12%)</t>
        </r>
      </text>
    </comment>
    <comment ref="N41" authorId="1" shapeId="0" xr:uid="{BEDD4B42-F991-4F9F-BF8D-7D1E3E4F928B}">
      <text>
        <r>
          <rPr>
            <sz val="11"/>
            <color theme="1"/>
            <rFont val="Aptos Narrow"/>
            <family val="2"/>
            <scheme val="minor"/>
          </rPr>
          <t>Sargeant, Claire-Louise:
Year 1: £20,770
Year 2: £21,800
Year 3: £22,900</t>
        </r>
      </text>
    </comment>
    <comment ref="M60" authorId="1" shapeId="0" xr:uid="{B44B8A8D-0F1B-4733-B949-2EF592DDA40C}">
      <text>
        <r>
          <rPr>
            <sz val="11"/>
            <color theme="1"/>
            <rFont val="Aptos Narrow"/>
            <family val="2"/>
            <scheme val="minor"/>
          </rPr>
          <t>Sargeant, Claire-Louise:
+RPI Revenue Funding</t>
        </r>
      </text>
    </comment>
    <comment ref="M67" authorId="3" shapeId="0" xr:uid="{DC7F28C5-FC93-4C6F-BB88-533F22E3165D}">
      <text>
        <t>[Threaded comment]
Your version of Excel allows you to read this threaded comment; however, any edits to it will get removed if the file is opened in a newer version of Excel. Learn more: https://go.microsoft.com/fwlink/?linkid=870924
Comment:
    includes Building Control variation at £18,425</t>
      </text>
    </comment>
    <comment ref="N67" authorId="4" shapeId="0" xr:uid="{A7E38CFB-444B-48FF-9BB3-2A9BCB1FA22B}">
      <text>
        <t>[Threaded comment]
Your version of Excel allows you to read this threaded comment; however, any edits to it will get removed if the file is opened in a newer version of Excel. Learn more: https://go.microsoft.com/fwlink/?linkid=870924
Comment:
    includes building control variation at 6141.67 per year</t>
      </text>
    </comment>
    <comment ref="N69" authorId="1" shapeId="0" xr:uid="{A8C49B61-5CF2-4201-89DE-BB473BF0D3EE}">
      <text>
        <r>
          <rPr>
            <sz val="11"/>
            <color theme="1"/>
            <rFont val="Aptos Narrow"/>
            <family val="2"/>
            <scheme val="minor"/>
          </rPr>
          <t>Sargeant, Claire-Louise:
Yr 1 £9,347
Yr 2 - £9,628
Yr 3 - £9,916
Yr 4 - £10,214</t>
        </r>
      </text>
    </comment>
    <comment ref="H73" authorId="1" shapeId="0" xr:uid="{D90ECC4E-7B75-4BBB-9039-B9FA9FD1F3D7}">
      <text>
        <r>
          <rPr>
            <sz val="11"/>
            <color theme="1"/>
            <rFont val="Aptos Narrow"/>
            <family val="2"/>
            <scheme val="minor"/>
          </rPr>
          <t xml:space="preserve">Sargeant, Claire-Louise:
2.7.	The Contract will be for a one-off delivery of the deliverables plus any subsequent requirement to provide evidence at the examination of the Local Plan, or in relation to planning appeals affecting open space sites.  These are expected to take place by 31 March 2026. </t>
        </r>
      </text>
    </comment>
    <comment ref="A89" authorId="1" shapeId="0" xr:uid="{F80195E3-A760-4EBF-8986-3CAF1835C7D1}">
      <text>
        <r>
          <rPr>
            <sz val="11"/>
            <color theme="1"/>
            <rFont val="Aptos Narrow"/>
            <family val="2"/>
            <scheme val="minor"/>
          </rPr>
          <t xml:space="preserve">Sargeant, Claire-Louise:
PO number to be added once order approved </t>
        </r>
      </text>
    </comment>
    <comment ref="N95" authorId="1" shapeId="0" xr:uid="{CEA79BCF-8CF9-4E42-9B4A-12D3B0AA2872}">
      <text>
        <r>
          <rPr>
            <sz val="11"/>
            <color theme="1"/>
            <rFont val="Aptos Narrow"/>
            <family val="2"/>
            <scheme val="minor"/>
          </rPr>
          <t>Sargeant, Claire-Louise:
£13,000 for first year and £52,000 for remaining</t>
        </r>
      </text>
    </comment>
    <comment ref="N96" authorId="1" shapeId="0" xr:uid="{7F90B336-E461-48D2-801B-7C396985EB8F}">
      <text>
        <r>
          <rPr>
            <sz val="11"/>
            <color theme="1"/>
            <rFont val="Aptos Narrow"/>
            <family val="2"/>
            <scheme val="minor"/>
          </rPr>
          <t xml:space="preserve">Sargeant, Claire-Louise:
Various annual values </t>
        </r>
      </text>
    </comment>
    <comment ref="N102" authorId="1" shapeId="0" xr:uid="{F2D5B8C0-90E7-4DB1-B706-961076C475A9}">
      <text>
        <r>
          <rPr>
            <sz val="11"/>
            <color theme="1"/>
            <rFont val="Aptos Narrow"/>
            <family val="2"/>
            <scheme val="minor"/>
          </rPr>
          <t xml:space="preserve">Sargeant, Claire-Louise:
Yr 1 £110,137.19
Yr 2 £114,598.59
Yr 3 £114,598.59
</t>
        </r>
      </text>
    </comment>
    <comment ref="M104" authorId="1" shapeId="0" xr:uid="{BEB33576-3BED-4A74-95FB-A366C7186FAA}">
      <text>
        <r>
          <rPr>
            <sz val="11"/>
            <color theme="1"/>
            <rFont val="Aptos Narrow"/>
            <family val="2"/>
            <scheme val="minor"/>
          </rPr>
          <t>Sargeant, Claire-Louise:
estimate</t>
        </r>
      </text>
    </comment>
    <comment ref="N104" authorId="1" shapeId="0" xr:uid="{72658ACC-3970-4AF2-88B2-27C3D9253873}">
      <text>
        <r>
          <rPr>
            <sz val="11"/>
            <color theme="1"/>
            <rFont val="Aptos Narrow"/>
            <family val="2"/>
            <scheme val="minor"/>
          </rPr>
          <t>Sargeant, Claire-Louise:
approximate</t>
        </r>
      </text>
    </comment>
    <comment ref="N110" authorId="1" shapeId="0" xr:uid="{9398A8E3-F37D-43F8-AB9F-DD1B0E0193AD}">
      <text>
        <r>
          <rPr>
            <sz val="11"/>
            <color theme="1"/>
            <rFont val="Aptos Narrow"/>
            <family val="2"/>
            <scheme val="minor"/>
          </rPr>
          <t xml:space="preserve">Sargeant, Claire-Louise:
The cost of analysis is likely to reduce as the number of parameters required for sampling under the regulations is reduced. The cost varies according to the parameters requested, but last year was £7729. All the costs of analysis are recharged to the customer.   </t>
        </r>
      </text>
    </comment>
    <comment ref="N115" authorId="1" shapeId="0" xr:uid="{B08F0B99-9E65-4A57-BB2C-E6EB055738B2}">
      <text>
        <r>
          <rPr>
            <sz val="11"/>
            <color theme="1"/>
            <rFont val="Aptos Narrow"/>
            <family val="2"/>
            <scheme val="minor"/>
          </rPr>
          <t xml:space="preserve">Initial one-off costs = £15,200 + £3,800 = £19,000
Annual costs = £12,000 + £6,000+ £1,000 = £19,000 (equivalent to £1,583 per month)
</t>
        </r>
      </text>
    </comment>
    <comment ref="A117" authorId="5" shapeId="0" xr:uid="{6D27852A-F191-4622-96CB-F00B862935F5}">
      <text>
        <t>[Threaded comment]
Your version of Excel allows you to read this threaded comment; however, any edits to it will get removed if the file is opened in a newer version of Excel. Learn more: https://go.microsoft.com/fwlink/?linkid=870924
Comment:
    awaiting signed contract</t>
      </text>
    </comment>
    <comment ref="N118" authorId="1" shapeId="0" xr:uid="{030EC4AB-C033-416A-B6A2-988EE5281385}">
      <text>
        <r>
          <rPr>
            <sz val="11"/>
            <color theme="1"/>
            <rFont val="Aptos Narrow"/>
            <family val="2"/>
            <scheme val="minor"/>
          </rPr>
          <t>Sargeant, Claire-Louise:
£60,000 circa. £220 - DRY £130 - GREEN</t>
        </r>
      </text>
    </comment>
    <comment ref="N120" authorId="1" shapeId="0" xr:uid="{62FF3E99-8660-4EE7-9E27-01B232EE5695}">
      <text>
        <r>
          <rPr>
            <sz val="11"/>
            <color theme="1"/>
            <rFont val="Aptos Narrow"/>
            <family val="2"/>
            <scheme val="minor"/>
          </rPr>
          <t>Sargeant, Claire-Louise:
99,710 for first year and 40,660 for remaining 6 years</t>
        </r>
      </text>
    </comment>
    <comment ref="N121" authorId="1" shapeId="0" xr:uid="{F98E191C-CAE3-4CEC-B9B5-5A51D9B7FB56}">
      <text>
        <r>
          <rPr>
            <sz val="11"/>
            <color theme="1"/>
            <rFont val="Aptos Narrow"/>
            <family val="2"/>
            <scheme val="minor"/>
          </rPr>
          <t>Sargeant, Claire-Louise:
£261,019.11 first three years, then £31,261.58 for 2+2</t>
        </r>
      </text>
    </comment>
    <comment ref="N133" authorId="1" shapeId="0" xr:uid="{0FFFE5A7-C918-4124-BA81-60EAB111FD15}">
      <text>
        <r>
          <rPr>
            <sz val="11"/>
            <color theme="1"/>
            <rFont val="Aptos Narrow"/>
            <family val="2"/>
            <scheme val="minor"/>
          </rPr>
          <t>Sargeant, Claire-Louise:
£138,269.31 year 1
£287,835.36 year 2</t>
        </r>
      </text>
    </comment>
    <comment ref="M144" authorId="1" shapeId="0" xr:uid="{B16E9081-0DF3-46CC-AEFA-17E6C4D8CEE1}">
      <text>
        <r>
          <rPr>
            <sz val="11"/>
            <color theme="1"/>
            <rFont val="Aptos Narrow"/>
            <family val="2"/>
            <scheme val="minor"/>
          </rPr>
          <t>Sargeant, Claire-Louise:
This is the value of the variation being made to the contract for the stage 2 works for the project. The total contract value will therefore be £103,262</t>
        </r>
      </text>
    </comment>
    <comment ref="M146" authorId="1" shapeId="0" xr:uid="{234836CD-0BB5-4F75-A290-16AEDF0A1E76}">
      <text>
        <r>
          <rPr>
            <sz val="11"/>
            <color theme="1"/>
            <rFont val="Aptos Narrow"/>
            <family val="2"/>
            <scheme val="minor"/>
          </rPr>
          <t>Sargeant, Claire-Louise:
(plus annual maintenance at £180</t>
        </r>
      </text>
    </comment>
    <comment ref="N153" authorId="6" shapeId="0" xr:uid="{C176F857-7BE1-4AEE-930B-49C373978B84}">
      <text>
        <t>[Threaded comment]
Your version of Excel allows you to read this threaded comment; however, any edits to it will get removed if the file is opened in a newer version of Excel. Learn more: https://go.microsoft.com/fwlink/?linkid=870924
Comment:
    Increasing to £59,464.00 from year 6</t>
      </text>
    </comment>
    <comment ref="Q205" authorId="0" shapeId="0" xr:uid="{B46FA417-1CF5-4EA8-AA28-BA1395C15B36}">
      <text>
        <r>
          <rPr>
            <b/>
            <sz val="9"/>
            <color indexed="81"/>
            <rFont val="Tahoma"/>
            <family val="2"/>
          </rPr>
          <t>Smith, Harry:</t>
        </r>
        <r>
          <rPr>
            <sz val="9"/>
            <color indexed="81"/>
            <rFont val="Tahoma"/>
            <family val="2"/>
          </rPr>
          <t xml:space="preserve">
Currently in SME threshold through balance sheet total as turnover is too high</t>
        </r>
      </text>
    </comment>
  </commentList>
</comments>
</file>

<file path=xl/sharedStrings.xml><?xml version="1.0" encoding="utf-8"?>
<sst xmlns="http://schemas.openxmlformats.org/spreadsheetml/2006/main" count="2591" uniqueCount="906">
  <si>
    <t>Reference Number</t>
  </si>
  <si>
    <t>Status - Current of Expired</t>
  </si>
  <si>
    <t>One-off or Ongoing</t>
  </si>
  <si>
    <t>PR2015/PA23</t>
  </si>
  <si>
    <t>Title of Agreement</t>
  </si>
  <si>
    <t>Description</t>
  </si>
  <si>
    <t>Start Date</t>
  </si>
  <si>
    <t>End Date</t>
  </si>
  <si>
    <t>Contract Length</t>
  </si>
  <si>
    <t>Extension</t>
  </si>
  <si>
    <t>Review Date</t>
  </si>
  <si>
    <t>Contract Extension Date</t>
  </si>
  <si>
    <t>Total Amount</t>
  </si>
  <si>
    <t>Approx Annual Value</t>
  </si>
  <si>
    <t>Service Area</t>
  </si>
  <si>
    <t>Supplier Name</t>
  </si>
  <si>
    <t>Supplier Organisation Type</t>
  </si>
  <si>
    <t>Procurement Category Level 1 (Proclass system)</t>
  </si>
  <si>
    <t>Procurement Category Level 2 (Proclass system)</t>
  </si>
  <si>
    <t>Procurement Category Level 3 (Proclass system)</t>
  </si>
  <si>
    <t>Procurement Route (Call-off, RFQ, Open, Restricted, Comp Dialogue w/Negotiation, Exemption)</t>
  </si>
  <si>
    <t>Framework Organisation</t>
  </si>
  <si>
    <t>Current</t>
  </si>
  <si>
    <t>Ongoing</t>
  </si>
  <si>
    <t>n/a</t>
  </si>
  <si>
    <t>Procurement</t>
  </si>
  <si>
    <t xml:space="preserve">Private Sector </t>
  </si>
  <si>
    <t>Not Elsewhere Classified</t>
  </si>
  <si>
    <t xml:space="preserve">Current </t>
  </si>
  <si>
    <t>Specialist led works</t>
  </si>
  <si>
    <t>Specialist lead works to heritage building - Town Hall.</t>
  </si>
  <si>
    <t>1 month</t>
  </si>
  <si>
    <t>N/A</t>
  </si>
  <si>
    <t>Asset Management</t>
  </si>
  <si>
    <t>Bakers of Danbury</t>
  </si>
  <si>
    <t>Private Sector SME</t>
  </si>
  <si>
    <t>Works - Construction, Repair &amp; Maintenance</t>
  </si>
  <si>
    <t>Buildings</t>
  </si>
  <si>
    <t>Repair &amp; Maintenance</t>
  </si>
  <si>
    <t>RFQ</t>
  </si>
  <si>
    <t>EX270422-1</t>
  </si>
  <si>
    <t xml:space="preserve">Capita Business Services </t>
  </si>
  <si>
    <t xml:space="preserve">Extension of the existing Capita Income Management system contract to run for a further three years (80k the period). </t>
  </si>
  <si>
    <t>3 years</t>
  </si>
  <si>
    <t>Finance Services</t>
  </si>
  <si>
    <t>Capita Business Services</t>
  </si>
  <si>
    <t>Private Sector</t>
  </si>
  <si>
    <t>Information Communication Technology</t>
  </si>
  <si>
    <t>Services</t>
  </si>
  <si>
    <t>Consultancy</t>
  </si>
  <si>
    <t>Wall reconstruction</t>
  </si>
  <si>
    <t>Specialist historical boundary wall reconstruction</t>
  </si>
  <si>
    <t>3 months</t>
  </si>
  <si>
    <t>Open Spaces</t>
  </si>
  <si>
    <t>3 quotes</t>
  </si>
  <si>
    <t xml:space="preserve">P012471   </t>
  </si>
  <si>
    <t>PA23</t>
  </si>
  <si>
    <t>Installation of new kitchen</t>
  </si>
  <si>
    <t>Installation of new kitchen at Braintree Town Hall</t>
  </si>
  <si>
    <t>Happe Contracts</t>
  </si>
  <si>
    <t>Building Construction Materials</t>
  </si>
  <si>
    <t>Kitchens</t>
  </si>
  <si>
    <t>P009525</t>
  </si>
  <si>
    <t>Anti virus subscription</t>
  </si>
  <si>
    <t>Anti Virus Trellix (McAfee) MVision standard 1 year subscription licence for 501 devices</t>
  </si>
  <si>
    <t>1 year</t>
  </si>
  <si>
    <t>ICT Services</t>
  </si>
  <si>
    <t>Phoenix</t>
  </si>
  <si>
    <t>Maintenance &amp; support</t>
  </si>
  <si>
    <t>Software</t>
  </si>
  <si>
    <t>EX0085</t>
  </si>
  <si>
    <t>Leisure Centres</t>
  </si>
  <si>
    <t>Additional inspection and service of the pool plant to generate a complete list of defects.</t>
  </si>
  <si>
    <t>2 months</t>
  </si>
  <si>
    <t>Hydrospec</t>
  </si>
  <si>
    <t>Arts &amp; Leisure Services</t>
  </si>
  <si>
    <t>Sport &amp; Fitness</t>
  </si>
  <si>
    <t xml:space="preserve">x </t>
  </si>
  <si>
    <t>Exemption</t>
  </si>
  <si>
    <t>tbc</t>
  </si>
  <si>
    <t>ICT</t>
  </si>
  <si>
    <t>Veritas Netbackup Enterprise</t>
  </si>
  <si>
    <t>Boxx</t>
  </si>
  <si>
    <t>3 qoutes</t>
  </si>
  <si>
    <t>M&amp;E Planned Maintenance</t>
  </si>
  <si>
    <t>Prepare M&amp;E (Mechanical and Electrical) Planned Maintenance Specification for Tender</t>
  </si>
  <si>
    <t>Carbon Numbers</t>
  </si>
  <si>
    <t>Strategic Planning</t>
  </si>
  <si>
    <t>Arbortrack works</t>
  </si>
  <si>
    <t>Arbotrack works order - March ad-hoc works</t>
  </si>
  <si>
    <t>Landscape Services</t>
  </si>
  <si>
    <t>Bee Brook</t>
  </si>
  <si>
    <t>Horticultural</t>
  </si>
  <si>
    <t>Tree Surgery/Trimming</t>
  </si>
  <si>
    <t>x</t>
  </si>
  <si>
    <t>56/0002842</t>
  </si>
  <si>
    <t>To carry out gully cleaning at BDC industrial areas</t>
  </si>
  <si>
    <t xml:space="preserve">Gully Cleaning Contract 2 x cleans per year to be carried out in May and December </t>
  </si>
  <si>
    <t>5 years 1 month</t>
  </si>
  <si>
    <t>Flowline Ltd</t>
  </si>
  <si>
    <t>Environmental Services</t>
  </si>
  <si>
    <t>No</t>
  </si>
  <si>
    <t xml:space="preserve">PROC21-0107 </t>
  </si>
  <si>
    <t xml:space="preserve">Domestic and Commercial bins </t>
  </si>
  <si>
    <t>BDC bins - through EPH framework</t>
  </si>
  <si>
    <t>4 years</t>
  </si>
  <si>
    <t>Operations</t>
  </si>
  <si>
    <t>Straight - Lot 5, Egbert Taylor - Lot 6 and MGB - Lot 7</t>
  </si>
  <si>
    <t>Waste Management</t>
  </si>
  <si>
    <t>FW</t>
  </si>
  <si>
    <t>EPH</t>
  </si>
  <si>
    <t>PROC22-0103</t>
  </si>
  <si>
    <t>Highway Verge and Visibility Cutting Services - Lot 1</t>
  </si>
  <si>
    <t>Full Autumn Only &amp; Ad Hoc Safety Cuts</t>
  </si>
  <si>
    <t>3 years (1+1)</t>
  </si>
  <si>
    <t>P Crawford Contracting Ltd</t>
  </si>
  <si>
    <t>Verges</t>
  </si>
  <si>
    <t>Open</t>
  </si>
  <si>
    <t>PROC22-0118</t>
  </si>
  <si>
    <t>current</t>
  </si>
  <si>
    <t>Hybrid Mail</t>
  </si>
  <si>
    <t>Printing, fulfillment and mailing services for the Revenues and Benefit Services and Electoral Registration Office. It is anticipated that other services will come into scope over the course of the contract after the initial 12 months pilot period. Includes annual  billing commencing testing Jan 24 for 2024/25 onwards.</t>
  </si>
  <si>
    <t>12 months</t>
  </si>
  <si>
    <t>3 years 5 months</t>
  </si>
  <si>
    <t xml:space="preserve">Corporate </t>
  </si>
  <si>
    <t>CFH Doc Mail Ltd</t>
  </si>
  <si>
    <t>Facilities &amp; Management Services</t>
  </si>
  <si>
    <t>Printing</t>
  </si>
  <si>
    <t>Call-off from Framework</t>
  </si>
  <si>
    <t>CCS</t>
  </si>
  <si>
    <t>P000656</t>
  </si>
  <si>
    <t>Delta Service</t>
  </si>
  <si>
    <t>E Tendering Solution</t>
  </si>
  <si>
    <t>5 years</t>
  </si>
  <si>
    <t>BIP Solutions Limited</t>
  </si>
  <si>
    <t>EX0071</t>
  </si>
  <si>
    <t>M&amp;E Planned Preventative Maintenance</t>
  </si>
  <si>
    <t>M&amp;E Planned Preventative Maintenance Contract for The Plaza</t>
  </si>
  <si>
    <t>6 months</t>
  </si>
  <si>
    <t>Monroe Building Services Limited</t>
  </si>
  <si>
    <t>SC01265</t>
  </si>
  <si>
    <t>Traffic Management</t>
  </si>
  <si>
    <t>To provide traffic management, mobile light towers for A120 bypass night works</t>
  </si>
  <si>
    <t>11 weeks</t>
  </si>
  <si>
    <t>Go Traffic Management</t>
  </si>
  <si>
    <t>Street &amp; Traffic Management</t>
  </si>
  <si>
    <t>Traffic Control</t>
  </si>
  <si>
    <t>Waste Review Consultation Feedback &amp; Analysis</t>
  </si>
  <si>
    <t xml:space="preserve">To analyse all feedback from the waste review consultation, attend contract meetings throughout the contract with update reports. Final report to be produced to finalise the contract. </t>
  </si>
  <si>
    <t>Enventure Research</t>
  </si>
  <si>
    <t>Business</t>
  </si>
  <si>
    <t>EX140722</t>
  </si>
  <si>
    <t xml:space="preserve">CARETOWER IT SECURITY SPECIALISTS </t>
  </si>
  <si>
    <t xml:space="preserve">Procurement of a SIEM.
</t>
  </si>
  <si>
    <t>CARETOWER IT SECURITY SPECIALISTS </t>
  </si>
  <si>
    <t>Solar panel cleaning</t>
  </si>
  <si>
    <t>Solar panel cleaning over a 3 year contract period including roof access via cherry picker hire. As part of this service will be the provision of a visual electrical inspection and detailed report of condition of the panels. Sites: Causeway House Braintree Swimming Centre Halstead Leisure Centre Witham Leisure Centre Unit 9 Lakes Road Cost for 3 year Contract for above sites £15,195.00 Potentially there will be other sites coming on stream in the near future to be included in the cleaning regime.</t>
  </si>
  <si>
    <t>Clean Solar Solutions</t>
  </si>
  <si>
    <t>EX0081</t>
  </si>
  <si>
    <t>Cleaning Services</t>
  </si>
  <si>
    <t xml:space="preserve">Cleaning contracts for Braintree District Council </t>
  </si>
  <si>
    <t>Kingdom,El Sparkle,Clean Green</t>
  </si>
  <si>
    <t>Cleaning &amp; Janitorial</t>
  </si>
  <si>
    <t>Cleaning Service</t>
  </si>
  <si>
    <t>Roofing</t>
  </si>
  <si>
    <t>Repair of defective flat roofs about the South staircase, above Unit 8 and for the repair of the defective chimney back gutter at Enterprise House, Rippers Court</t>
  </si>
  <si>
    <t>4 months</t>
  </si>
  <si>
    <t>Happe Contracts Ltd</t>
  </si>
  <si>
    <t>EX0054</t>
  </si>
  <si>
    <t>Committee Management system</t>
  </si>
  <si>
    <t>The Council’s Committee Management system</t>
  </si>
  <si>
    <t>Governance</t>
  </si>
  <si>
    <t>Astech/CMIS</t>
  </si>
  <si>
    <t>Surfacing works</t>
  </si>
  <si>
    <t>Surfacing works at Sible Hedingham, funded by S106</t>
  </si>
  <si>
    <t>Strategic Investment</t>
  </si>
  <si>
    <t>D Honour (and Son) Landscape Ltd</t>
  </si>
  <si>
    <t>Roads</t>
  </si>
  <si>
    <t>Proprietary Surfacing</t>
  </si>
  <si>
    <t>EX0055</t>
  </si>
  <si>
    <t>Grant Thornton CFO Insights system</t>
  </si>
  <si>
    <t xml:space="preserve">The purchase of 5 12 month licences to access the Grant Thornton CFO Insights system to support the Fit for the Future Transformation Programme Service Review Workstream 
</t>
  </si>
  <si>
    <t xml:space="preserve">Finance </t>
  </si>
  <si>
    <t xml:space="preserve">Grant Thornton CFO Insights </t>
  </si>
  <si>
    <t>P010270</t>
  </si>
  <si>
    <t>Reptile fencing, translocation and surveys</t>
  </si>
  <si>
    <t>Supply, installation and removal of reptile fencing, reptile translocation and reptile surveys.</t>
  </si>
  <si>
    <t>14 months</t>
  </si>
  <si>
    <t>Arborterra</t>
  </si>
  <si>
    <t>EX0057</t>
  </si>
  <si>
    <t>Festive lights</t>
  </si>
  <si>
    <t>Set up and switch on of Christmas lights</t>
  </si>
  <si>
    <t>Economic Development</t>
  </si>
  <si>
    <t>Cozens</t>
  </si>
  <si>
    <t>Social Community Care Supplies &amp; Services</t>
  </si>
  <si>
    <t>Supplies</t>
  </si>
  <si>
    <t>Fitted Equipment</t>
  </si>
  <si>
    <t>Witham Community Centre</t>
  </si>
  <si>
    <t>Project management services for the construction aspect of the Witham Community Centre Project</t>
  </si>
  <si>
    <t xml:space="preserve"> n/a</t>
  </si>
  <si>
    <t>Straegic Investment</t>
  </si>
  <si>
    <t>Ingleton Wood</t>
  </si>
  <si>
    <t>Landlord Incentive and Tenancy Sustainment Service</t>
  </si>
  <si>
    <t>A tool to enable us to accurately capture social return on investment in relation to but not limited to the Landlord Incentive and Tenancy Sustainment Service.</t>
  </si>
  <si>
    <t xml:space="preserve">Housing </t>
  </si>
  <si>
    <t>HACT</t>
  </si>
  <si>
    <t>EX0045</t>
  </si>
  <si>
    <t>Structual and civil drawings</t>
  </si>
  <si>
    <t>Tchnical &amp; Feasibility</t>
  </si>
  <si>
    <t>PROC21-0124</t>
  </si>
  <si>
    <t>Insurance Services Lot 2</t>
  </si>
  <si>
    <t>MOTOR (FLEET AND LEASED VEHICLES)</t>
  </si>
  <si>
    <t>Insurance</t>
  </si>
  <si>
    <t>Protector</t>
  </si>
  <si>
    <t>Financial Services</t>
  </si>
  <si>
    <t>YPO</t>
  </si>
  <si>
    <t>Insurance Services Lot 1</t>
  </si>
  <si>
    <t>EMPLOYERS LIABILITY, PUBLIC / PRODUCTS LIABILITY, PROFESSIONAL INDEMNITY and OFFICIALS INDEMNITY</t>
  </si>
  <si>
    <t>Travellers</t>
  </si>
  <si>
    <t>Insurance Services Lot 3</t>
  </si>
  <si>
    <t>FIDELITY GUARANTEE INSURANCE</t>
  </si>
  <si>
    <t>Zurich Municipal</t>
  </si>
  <si>
    <t>TBC</t>
  </si>
  <si>
    <t>Leasing Advisory Services</t>
  </si>
  <si>
    <t xml:space="preserve">Link Agency arrangement </t>
  </si>
  <si>
    <t>17 months</t>
  </si>
  <si>
    <t>Link Treasury Services Limited</t>
  </si>
  <si>
    <t>Credit Services</t>
  </si>
  <si>
    <t xml:space="preserve">Asset Fianance </t>
  </si>
  <si>
    <t>EX0059</t>
  </si>
  <si>
    <t>Mosaic</t>
  </si>
  <si>
    <t xml:space="preserve">Licenced customer insight software package specifically supplied by Experian.   </t>
  </si>
  <si>
    <t xml:space="preserve">1 year </t>
  </si>
  <si>
    <t>Marketing &amp; Communications</t>
  </si>
  <si>
    <t>Experian</t>
  </si>
  <si>
    <t xml:space="preserve">Property Managing Agent </t>
  </si>
  <si>
    <t>Manor Street</t>
  </si>
  <si>
    <t>2 years 4 months</t>
  </si>
  <si>
    <t>IMP CONSULTANCY LTD</t>
  </si>
  <si>
    <t>Property Management</t>
  </si>
  <si>
    <t>EX0046</t>
  </si>
  <si>
    <t>TRAFFIC MANAGEMENT TO ENSURE STAFF SAFETY AND ALLOW BDC TO LITTER PICK/SWEEP A120 BYPASS LANE 1`S AND CENTRAL RESERVATION FROM MARKS FARM TO FELSTEAD SLIP ROAD AND RETURN DIRECTION (JULY/OCTOBER 2024) (MARCH 2025)</t>
  </si>
  <si>
    <t>Highway Equipment &amp; Materials</t>
  </si>
  <si>
    <t>Health &amp; Safety</t>
  </si>
  <si>
    <t>EX0048</t>
  </si>
  <si>
    <t>Business and economic data subscription</t>
  </si>
  <si>
    <t>The renewal of an annual subscription of business and economic data</t>
  </si>
  <si>
    <t>Moody's</t>
  </si>
  <si>
    <t>Memberships and Subscriptions</t>
  </si>
  <si>
    <t>Young Entrepreneurs support programme for North Essex</t>
  </si>
  <si>
    <t>Young Entrepreneurs support programme for North Essex. Project to deliver a networking and online learning platform for entrepreneurs aged 19-30 yrs old in North Essex only. (Braintree, Chelmsford, Colchester, Epping Forest, Maldon, Tendring and Uttlesford).</t>
  </si>
  <si>
    <t>5 months</t>
  </si>
  <si>
    <t>Rebel School and Earniversity</t>
  </si>
  <si>
    <t>P010531</t>
  </si>
  <si>
    <t>Netcall Liberty Telephone System</t>
  </si>
  <si>
    <t>To provide maintenance and support to the Netcall Liberty telephone system.</t>
  </si>
  <si>
    <t>Netcall</t>
  </si>
  <si>
    <t>Maintenance &amp; Support</t>
  </si>
  <si>
    <t>EX071122</t>
  </si>
  <si>
    <t>Treasury Management Advice Services</t>
  </si>
  <si>
    <t>Treasury Management advice service to the Council covering investments, borrowing, accounting requirements, training, etc.</t>
  </si>
  <si>
    <t>Arlingclose ltd</t>
  </si>
  <si>
    <t xml:space="preserve">Accountancy </t>
  </si>
  <si>
    <t>EX171122-5</t>
  </si>
  <si>
    <t>Pilat Europe Limited</t>
  </si>
  <si>
    <t xml:space="preserve">Upgrade to the HR Job Evaluation System. </t>
  </si>
  <si>
    <t>HR</t>
  </si>
  <si>
    <t>Digital / Online Publishing</t>
  </si>
  <si>
    <t>PROC22-0116</t>
  </si>
  <si>
    <t>Christmas switch on entertainment</t>
  </si>
  <si>
    <t>pre event promotion, presenters, stage, light and sound</t>
  </si>
  <si>
    <t>3 years 6 months</t>
  </si>
  <si>
    <t>Radio Essex</t>
  </si>
  <si>
    <t>Events</t>
  </si>
  <si>
    <t>Resident Engagement Platform for Planning Service</t>
  </si>
  <si>
    <t>Planning</t>
  </si>
  <si>
    <t>Go Vocal</t>
  </si>
  <si>
    <t>Consultancy and Design for Witham Public Hall</t>
  </si>
  <si>
    <t>Produce specification and design for replacement boiler system at Witham Public Hall</t>
  </si>
  <si>
    <t>Decarbonisation Consultancy Services</t>
  </si>
  <si>
    <t>EX0070</t>
  </si>
  <si>
    <t>Beat the Street</t>
  </si>
  <si>
    <t>Behaviour change programme provided by Intelligent Health</t>
  </si>
  <si>
    <t>Health &amp; Wellbeing</t>
  </si>
  <si>
    <t>Intelligent Health </t>
  </si>
  <si>
    <t>Healthcare</t>
  </si>
  <si>
    <t>PROC22-0149</t>
  </si>
  <si>
    <t>Grave Digging Services</t>
  </si>
  <si>
    <t xml:space="preserve">The services will cover all routine and ad-hoc aspects of grave digging, excluding the digging of cremated remains graves as this is carried out by our in-house Horticulture Team. </t>
  </si>
  <si>
    <t>up to 2 years</t>
  </si>
  <si>
    <t xml:space="preserve">A Wallace Services </t>
  </si>
  <si>
    <t>Cemetery &amp; Crematorium</t>
  </si>
  <si>
    <t>PROC22-0124</t>
  </si>
  <si>
    <t>Fleet Tyres</t>
  </si>
  <si>
    <t>Provision of tyres and related services</t>
  </si>
  <si>
    <t>1+1</t>
  </si>
  <si>
    <t>Direct Tyre Management Ltd (DTM)</t>
  </si>
  <si>
    <t>Vehicle Management</t>
  </si>
  <si>
    <t>Parts</t>
  </si>
  <si>
    <t xml:space="preserve">Contract for Venues catering for Conferencing and Weddings </t>
  </si>
  <si>
    <t>Contract for Venues catering for Conferencing and Weddings across the Town Hall, IConstruct and The Plaza.</t>
  </si>
  <si>
    <t>Venues</t>
  </si>
  <si>
    <t>Something Scrummy</t>
  </si>
  <si>
    <t>Catering</t>
  </si>
  <si>
    <t>Food &amp; Beverages</t>
  </si>
  <si>
    <t>EX180123</t>
  </si>
  <si>
    <t xml:space="preserve">Renewal of the Freshservice contract </t>
  </si>
  <si>
    <t>Renewal of the Freshservice contract for a period of 36 months.
Freshservice is a cloud-based IT Help Desk and service management solution that enables us to simplify our IT operations. The features include a ticketing system, self-service portal and knowledge base to assist BDC staff with IT solutions, e.g help with Microsoft Teams.</t>
  </si>
  <si>
    <t>Freshworks</t>
  </si>
  <si>
    <t xml:space="preserve">Cloud Services </t>
  </si>
  <si>
    <t>F000912</t>
  </si>
  <si>
    <t>Jet Washers</t>
  </si>
  <si>
    <t>Supplier of the Jet Washers</t>
  </si>
  <si>
    <t>Aqua Jet</t>
  </si>
  <si>
    <t>Cleaning Materials</t>
  </si>
  <si>
    <t>PROC20-0103</t>
  </si>
  <si>
    <t>Temporary Labour</t>
  </si>
  <si>
    <t>To provide temporary labour services</t>
  </si>
  <si>
    <t>1 + 1</t>
  </si>
  <si>
    <t>First Call Contract Services</t>
  </si>
  <si>
    <t>Human Resources</t>
  </si>
  <si>
    <t>Temporary  Agency Staff</t>
  </si>
  <si>
    <t>PROC22-0109</t>
  </si>
  <si>
    <t xml:space="preserve">Footpaths repairs Consultancy </t>
  </si>
  <si>
    <t>via Lot 4 of EPH CC framework</t>
  </si>
  <si>
    <t>Bailey Partnership</t>
  </si>
  <si>
    <t>EPP0027</t>
  </si>
  <si>
    <t>Elections printing</t>
  </si>
  <si>
    <t>Elections printing services</t>
  </si>
  <si>
    <t>2 years</t>
  </si>
  <si>
    <t>Elections Team</t>
  </si>
  <si>
    <t>Civica UK Limited</t>
  </si>
  <si>
    <t>EX0063</t>
  </si>
  <si>
    <t>Web Platform Services</t>
  </si>
  <si>
    <t>Provision of user licences for Jadu Connect, hosting and support for PayBridge and Jadu Central.</t>
  </si>
  <si>
    <t>29/02/2025</t>
  </si>
  <si>
    <t>Jadu Creative Limited (Formerly Spacecraft Creative Limited)</t>
  </si>
  <si>
    <t>Website Development</t>
  </si>
  <si>
    <t>PROC22-0105</t>
  </si>
  <si>
    <t>Sanitary Bins</t>
  </si>
  <si>
    <t>Sanitary Bin change Through ESPO fw for all BDC assets</t>
  </si>
  <si>
    <t>Procurement/Organisation wide</t>
  </si>
  <si>
    <t>PHS</t>
  </si>
  <si>
    <t>Washroom Sanitation Service</t>
  </si>
  <si>
    <t>ESPO</t>
  </si>
  <si>
    <t>PROC20-0114</t>
  </si>
  <si>
    <t>5 Year Support and Maintenance Agreement (Advanced)</t>
  </si>
  <si>
    <t>e-Proc system - Software Licensed by Advanced for use by the Council</t>
  </si>
  <si>
    <t>Advanced Business Software and Solutions Limited</t>
  </si>
  <si>
    <t>Products</t>
  </si>
  <si>
    <t>PROC22-0152</t>
  </si>
  <si>
    <t xml:space="preserve">Businesss Continuity / Disaster Recovery </t>
  </si>
  <si>
    <t>Arcserve solution - Appliance maintenance and Cloud Subsciption</t>
  </si>
  <si>
    <t>2 years 3 months</t>
  </si>
  <si>
    <t>Softcat Plc</t>
  </si>
  <si>
    <t>HTE Framework Agreement - HTE/005706</t>
  </si>
  <si>
    <t>Arcserve Appliance</t>
  </si>
  <si>
    <t>Arcserve Appliance Maintenance Renewal and Annual Subscription</t>
  </si>
  <si>
    <t>Trustmarque</t>
  </si>
  <si>
    <t>Maintenance &amp; Supprt</t>
  </si>
  <si>
    <t>EX0053</t>
  </si>
  <si>
    <t>Cemetery Software</t>
  </si>
  <si>
    <t>Epilog Cemetery Software</t>
  </si>
  <si>
    <t>Gower Consultants</t>
  </si>
  <si>
    <t>EPP0039</t>
  </si>
  <si>
    <t>Elections software</t>
  </si>
  <si>
    <t>Elections software license</t>
  </si>
  <si>
    <t>Liquid fuels</t>
  </si>
  <si>
    <t>Call off of provision of liquid fuels</t>
  </si>
  <si>
    <t>Fleet</t>
  </si>
  <si>
    <t>Crown Oils Ltd</t>
  </si>
  <si>
    <t>Fuel</t>
  </si>
  <si>
    <t>Call off</t>
  </si>
  <si>
    <t>CCS - RM16177 National Fuels</t>
  </si>
  <si>
    <t>New Era Fuels</t>
  </si>
  <si>
    <t>Call of of provision of liquid fuels</t>
  </si>
  <si>
    <t>Certas Energy</t>
  </si>
  <si>
    <t>PROC22-0134</t>
  </si>
  <si>
    <t>One off</t>
  </si>
  <si>
    <t>Lease Car</t>
  </si>
  <si>
    <t>Arnold Clark</t>
  </si>
  <si>
    <t>Leasing</t>
  </si>
  <si>
    <t>EX0029</t>
  </si>
  <si>
    <t xml:space="preserve">Council Tax Reduction – Banded Scheme </t>
  </si>
  <si>
    <t>Bespoke eForm</t>
  </si>
  <si>
    <t>Victoria Forms</t>
  </si>
  <si>
    <t>EX010223-2</t>
  </si>
  <si>
    <t>Uniform</t>
  </si>
  <si>
    <t xml:space="preserve">This will replace our current Idox software “Unimap Desktop” which enables mapping and spatial data to be viewed in the Uniform System. “Unimap Web” is an upgraded version of Unimap Desktop with additional functionality and features. </t>
  </si>
  <si>
    <t>IT</t>
  </si>
  <si>
    <t>Idox</t>
  </si>
  <si>
    <t>Exemption/Call-off</t>
  </si>
  <si>
    <t>EX171122-1</t>
  </si>
  <si>
    <t xml:space="preserve">ESRI </t>
  </si>
  <si>
    <t>Computer system</t>
  </si>
  <si>
    <t>3 years 4 months</t>
  </si>
  <si>
    <t>ESRI </t>
  </si>
  <si>
    <t>Information Services and Software Solutions</t>
  </si>
  <si>
    <t>Legal</t>
  </si>
  <si>
    <t>Sweet &amp; Maxwell</t>
  </si>
  <si>
    <t>EX0051</t>
  </si>
  <si>
    <t>Local Plan Review</t>
  </si>
  <si>
    <t xml:space="preserve">To provide ongoing legal advice on the production of the Local Plan Review and legal support for its examination. </t>
  </si>
  <si>
    <t>Cornerstone Barristers </t>
  </si>
  <si>
    <t>Legal Services</t>
  </si>
  <si>
    <t>Specialist Support</t>
  </si>
  <si>
    <t>Retail Evidence base</t>
  </si>
  <si>
    <t>21 months</t>
  </si>
  <si>
    <t>Planning Policy</t>
  </si>
  <si>
    <t>Lichfields</t>
  </si>
  <si>
    <t>Strategic Housing Market Assessment</t>
  </si>
  <si>
    <t>19 months</t>
  </si>
  <si>
    <t>Opinion Research Services</t>
  </si>
  <si>
    <t>EPP0086-3</t>
  </si>
  <si>
    <t>One-off</t>
  </si>
  <si>
    <t>Open Spaces Study</t>
  </si>
  <si>
    <t>Indoor Sport, Playing Pitch and Open Space Strategy to support the delivery of growth in the district as they progress through the planning system, and to support production of a Local Plan Review in future</t>
  </si>
  <si>
    <t>Knight, Kavanagh &amp; Page Ltd</t>
  </si>
  <si>
    <t>Technical &amp; Feasibility</t>
  </si>
  <si>
    <t>Framework</t>
  </si>
  <si>
    <t>Sports England - Active Environments Framework SE210191</t>
  </si>
  <si>
    <t xml:space="preserve">EX0062 </t>
  </si>
  <si>
    <t>Subscriptions for Licences</t>
  </si>
  <si>
    <t>3 subscriptions for licences contracts for the purposes of benchmarking networks, tools and reporting mechanisms.</t>
  </si>
  <si>
    <t>APSE</t>
  </si>
  <si>
    <t>Memberships &amp; Subscriptions</t>
  </si>
  <si>
    <t>Maintenance Equipment</t>
  </si>
  <si>
    <t>Provision of power tools. hand tools and building materials</t>
  </si>
  <si>
    <t>PTF Supplies Ltd</t>
  </si>
  <si>
    <t>EX0077</t>
  </si>
  <si>
    <t>Housing - Julien Court accomodation</t>
  </si>
  <si>
    <t>Exemption until April 2026</t>
  </si>
  <si>
    <t>Nacro</t>
  </si>
  <si>
    <t>Social Community Care Supplies &amp; Services - Adult</t>
  </si>
  <si>
    <t>Homeless Support</t>
  </si>
  <si>
    <t>EX0079</t>
  </si>
  <si>
    <t>Temporary provision of planned maintenance services relating to Saunders House, Manor Street: for Fire Safety, Water hygiene, Mechanical &amp; Electrical works, CCTV, Gritting, Cleaning, External Drainage Gully Cleaning</t>
  </si>
  <si>
    <t xml:space="preserve">Asset Management </t>
  </si>
  <si>
    <t>Oakley</t>
  </si>
  <si>
    <t>Marketing and comms Support to NEEB</t>
  </si>
  <si>
    <t>Provide marketing and comms support to NEEB. As well as support to MDC social media.</t>
  </si>
  <si>
    <t>Econimic Development</t>
  </si>
  <si>
    <t>Let’s Do Business Group</t>
  </si>
  <si>
    <t>Marketing</t>
  </si>
  <si>
    <t>Maintenance</t>
  </si>
  <si>
    <t>Rolling contract</t>
  </si>
  <si>
    <t>ETC Sports Surfaces</t>
  </si>
  <si>
    <t>SPS0008</t>
  </si>
  <si>
    <t xml:space="preserve">Collection, treatment and disposal of mixed glass </t>
  </si>
  <si>
    <t>Collection, treatment and disposal of mixed glass - Concessions Contract</t>
  </si>
  <si>
    <t>URM UK Ltd</t>
  </si>
  <si>
    <t>Waste Disposal</t>
  </si>
  <si>
    <t>Teams meeting equipment</t>
  </si>
  <si>
    <t>Teams Meeting equipment and set up for the Causeway Room</t>
  </si>
  <si>
    <t>Viewpoint AV</t>
  </si>
  <si>
    <t>Hardware</t>
  </si>
  <si>
    <t>EPP0013</t>
  </si>
  <si>
    <t>Clinical Waste</t>
  </si>
  <si>
    <t>Collection and disposal of clinical waste</t>
  </si>
  <si>
    <t>G B Holdings</t>
  </si>
  <si>
    <t>Veritas Netbackup Enterprise On Premise subscription licence</t>
  </si>
  <si>
    <t>Boxxe</t>
  </si>
  <si>
    <t>EX0084</t>
  </si>
  <si>
    <t>Temporary Accomodation</t>
  </si>
  <si>
    <t>Extend the current exemption (which expires at the end of March 2025) for the purchase of emergency accommodation (B&amp;B/hotel/nightly let) for homeless households to the end of May 2026.</t>
  </si>
  <si>
    <t>Housing Options</t>
  </si>
  <si>
    <t>Dorrington/Stef &amp; Phillips/ Travel Lodge/ Premier Inn</t>
  </si>
  <si>
    <t xml:space="preserve">Housing Management </t>
  </si>
  <si>
    <t xml:space="preserve">Housing Associtation Services </t>
  </si>
  <si>
    <t>EX0080</t>
  </si>
  <si>
    <t>Emergency Accomodation</t>
  </si>
  <si>
    <t>10 Gilbert Way</t>
  </si>
  <si>
    <t>Housing &amp; Community</t>
  </si>
  <si>
    <t>Stef &amp; Phillips</t>
  </si>
  <si>
    <t>P011835</t>
  </si>
  <si>
    <t>Refurbishment of Welfare Facilities at Lakes Road Depot Braintree &amp;  Newlands Drive Toilets Witham</t>
  </si>
  <si>
    <t>Design and Contract Administration of Refurbishment of Welfare Facilities at Lakes Road Depot Braintree &amp;  Newlands Drive Toilets Witham</t>
  </si>
  <si>
    <t>Daniel Connal</t>
  </si>
  <si>
    <t>EPP0051</t>
  </si>
  <si>
    <t>Plastic Sacks</t>
  </si>
  <si>
    <t>Mini Competition under the BDC Refuse Supplies Framework for Plastic Sacks
(via Lot 1)</t>
  </si>
  <si>
    <t>13 months</t>
  </si>
  <si>
    <t>Paramount Packaging</t>
  </si>
  <si>
    <t>Consumables</t>
  </si>
  <si>
    <t>Braintree District Council</t>
  </si>
  <si>
    <t>P012177</t>
  </si>
  <si>
    <t>Mechanical and Electrical technical review of drawings and installation for Witham Community Centre</t>
  </si>
  <si>
    <t>15 months</t>
  </si>
  <si>
    <t>Tree Watering</t>
  </si>
  <si>
    <t>3-year contract for the summer tree watering of 10 trees in Weavers Park, Braintree.</t>
  </si>
  <si>
    <t>28 months</t>
  </si>
  <si>
    <t>JPB Landscapes</t>
  </si>
  <si>
    <t>Trees &amp; Shrubs</t>
  </si>
  <si>
    <t>PROC22-0164</t>
  </si>
  <si>
    <t xml:space="preserve">Use of Web-based IT system </t>
  </si>
  <si>
    <t xml:space="preserve">Use of Web-based IT system for provision of IT for Housing Register, Homelessness Module and Choice-Based Lettings system. </t>
  </si>
  <si>
    <t>Civica - Abritas Ltd</t>
  </si>
  <si>
    <t>Employment Land Review</t>
  </si>
  <si>
    <t>The production of a Employment Land Review report as evidence to support the allocations and policies in the Local Plan Review</t>
  </si>
  <si>
    <t>2 years 6 months</t>
  </si>
  <si>
    <t>Ramidus</t>
  </si>
  <si>
    <t>EPP0041</t>
  </si>
  <si>
    <t>Webcasting services</t>
  </si>
  <si>
    <t>Provision of webcasting services and replacement cameras</t>
  </si>
  <si>
    <t>1 year + 1 year</t>
  </si>
  <si>
    <t>Public-I</t>
  </si>
  <si>
    <t>Online Services</t>
  </si>
  <si>
    <t>Call-off</t>
  </si>
  <si>
    <t>P012087</t>
  </si>
  <si>
    <t>Housing Market Assessment</t>
  </si>
  <si>
    <t>Strategic Housing Market Assessment evidence base required for the support of the Local Plan</t>
  </si>
  <si>
    <t>Market Research</t>
  </si>
  <si>
    <t>EPH005</t>
  </si>
  <si>
    <t>Street Sweepings Arisings Framework Agreement</t>
  </si>
  <si>
    <t>Lot 7 - Collection and/or receiving, treatment/re-processing and disposal of street sweepings arisings within the Essex region</t>
  </si>
  <si>
    <t>Dunmow Skips</t>
  </si>
  <si>
    <t>PROC21-0120</t>
  </si>
  <si>
    <t>Learning Management System</t>
  </si>
  <si>
    <t>Build, manage and deliver workplace learning.</t>
  </si>
  <si>
    <t xml:space="preserve">OD &amp; L </t>
  </si>
  <si>
    <t>Learning Pool</t>
  </si>
  <si>
    <t>Customised &amp; Bespoke</t>
  </si>
  <si>
    <t>PROC22-0136
EX220922</t>
  </si>
  <si>
    <t>HR/ Payroll Solution - iTrent</t>
  </si>
  <si>
    <t>HR/ Payroll system - iTrent</t>
  </si>
  <si>
    <t>4 years 6 months</t>
  </si>
  <si>
    <t>Finance</t>
  </si>
  <si>
    <t>NHS SBS - Digital Workplace Solutions SBS/19/AB/WAB/9411</t>
  </si>
  <si>
    <t>F00676</t>
  </si>
  <si>
    <t>Fleet Management System</t>
  </si>
  <si>
    <t>Fleet Check (FC)is a Fleet Management System that is web based. This information system allows accurate and consistent management and storage of vehicle and driver documents and records for ALL compliance systems involved with running the fleet and drivers in line with the Operator Licence</t>
  </si>
  <si>
    <t>Fleet check</t>
  </si>
  <si>
    <t>EPH005-1</t>
  </si>
  <si>
    <t>Street Sweepings Arisings</t>
  </si>
  <si>
    <t>Collection and/or receiving, treatment/re-processing and disposal of street sweepings arisings within the Essex region</t>
  </si>
  <si>
    <t>1+1 year</t>
  </si>
  <si>
    <t>VMware licence</t>
  </si>
  <si>
    <t>VMware licence renewal</t>
  </si>
  <si>
    <t>EPP0022</t>
  </si>
  <si>
    <t>Area based recruitment</t>
  </si>
  <si>
    <t>Collaboration agreement for area based recruitment</t>
  </si>
  <si>
    <t>Essex County Council</t>
  </si>
  <si>
    <t>Public Sector</t>
  </si>
  <si>
    <t>Professional &amp; Advisory Services</t>
  </si>
  <si>
    <t>Direct Award</t>
  </si>
  <si>
    <t>Vending Machines</t>
  </si>
  <si>
    <t>Provision of rental service of the Maestro freestanding Bean coffee Machine and a Snack Vending Machine for frontline staffs in Units 121 to 123, Lakes Industrial Park for 3 years contract term.</t>
  </si>
  <si>
    <t>Lavazza Professional</t>
  </si>
  <si>
    <t>Rental</t>
  </si>
  <si>
    <t>EPP0040</t>
  </si>
  <si>
    <t>Microsoft Licences</t>
  </si>
  <si>
    <t>Provision of Microsoft Licenses and related services</t>
  </si>
  <si>
    <t xml:space="preserve">Ultima Business Solutions </t>
  </si>
  <si>
    <t>CCS Aggregate - Framework</t>
  </si>
  <si>
    <t>Crown Commercial Services - Technology Products and Associated Services framework agreement - Lot 3</t>
  </si>
  <si>
    <t>Call Management reporting and analysis</t>
  </si>
  <si>
    <t>Renewal of Tiger Prism Call management reporting and ananlysis</t>
  </si>
  <si>
    <t>Cincos</t>
  </si>
  <si>
    <t>Abandoned Vehicles</t>
  </si>
  <si>
    <t>Collecting/disposal service for abandoned vehicles in the district when requested.</t>
  </si>
  <si>
    <t>N M Recycling</t>
  </si>
  <si>
    <t> 208224</t>
  </si>
  <si>
    <t>Hand Arm Vibration Testing</t>
  </si>
  <si>
    <t>Hand Arm Vibration Testing for 5 Year SLA as per RFQ</t>
  </si>
  <si>
    <t>Earlsmere</t>
  </si>
  <si>
    <t xml:space="preserve">P010163 </t>
  </si>
  <si>
    <t>Bill validation</t>
  </si>
  <si>
    <t>Bill validation service for Council utilities</t>
  </si>
  <si>
    <t>Concept Energy Solutions Ltd</t>
  </si>
  <si>
    <t>Utilities</t>
  </si>
  <si>
    <t>R016029</t>
  </si>
  <si>
    <t>Lift Servicing</t>
  </si>
  <si>
    <t>Lift Servicing Contract for George Yard Causeway House IConstruct The Plaza Town Hall Osier House</t>
  </si>
  <si>
    <t>Asset Management/Ops</t>
  </si>
  <si>
    <t>Essex Lift Services Ltd</t>
  </si>
  <si>
    <t>Lifts</t>
  </si>
  <si>
    <t xml:space="preserve">Repair &amp; Maintenance </t>
  </si>
  <si>
    <t>EX0074</t>
  </si>
  <si>
    <t xml:space="preserve">Performance management system </t>
  </si>
  <si>
    <t>Performance management system - Pentana</t>
  </si>
  <si>
    <t>People &amp; Performance</t>
  </si>
  <si>
    <t xml:space="preserve">Ideagen – Pentana  </t>
  </si>
  <si>
    <t>EV Charging Posts and software</t>
  </si>
  <si>
    <t>Provider of EV Charging Posts and software</t>
  </si>
  <si>
    <t>Blink Charging Ltd</t>
  </si>
  <si>
    <t>P006880</t>
  </si>
  <si>
    <t>Water Testing</t>
  </si>
  <si>
    <t>Water analysis of private water supplies</t>
  </si>
  <si>
    <t>Environment</t>
  </si>
  <si>
    <t>Northumbrian Water</t>
  </si>
  <si>
    <t>Technical Equipment</t>
  </si>
  <si>
    <t>Testing</t>
  </si>
  <si>
    <t>PROC22-0160-2</t>
  </si>
  <si>
    <t>Server Infrastructure and Refresh</t>
  </si>
  <si>
    <t>variation for additional hardware</t>
  </si>
  <si>
    <t>YPO395</t>
  </si>
  <si>
    <t>EX230223-1</t>
  </si>
  <si>
    <t>Internet connectivity and associated firewalls</t>
  </si>
  <si>
    <t>36 month co-termed contract from the latest expiry of our existing contracts with Wavenet for our internet connectivity and associated firewalls</t>
  </si>
  <si>
    <t>Wavenet Limited</t>
  </si>
  <si>
    <t>Internet Service Provision</t>
  </si>
  <si>
    <t>Exemption/Framework direct call-off</t>
  </si>
  <si>
    <t xml:space="preserve">CCS - RM3808 Network Services 2 </t>
  </si>
  <si>
    <t>EPP0093</t>
  </si>
  <si>
    <t>cleaning and hygiene supplies</t>
  </si>
  <si>
    <t>Asset Management/Ops/Facilities Management</t>
  </si>
  <si>
    <t>Alliance Disposables, Bunzl UK and Nationwide Hygiene Supplies</t>
  </si>
  <si>
    <t>EPP</t>
  </si>
  <si>
    <t>Email newsletter system</t>
  </si>
  <si>
    <t>Email newsletter system. This is to produce and issue email communications about services to a range of audiences including residents, businesses, partners and staff.</t>
  </si>
  <si>
    <t>Forfront Ltd</t>
  </si>
  <si>
    <t>Digital/Online Publishing</t>
  </si>
  <si>
    <t>EX0023</t>
  </si>
  <si>
    <t>Garden waste customer portal</t>
  </si>
  <si>
    <t>via In-Cab framework EPHF21-004 (Direct Award/Exemption)</t>
  </si>
  <si>
    <t>Bartec Auto ID Limited</t>
  </si>
  <si>
    <t>Sorting and Marketing of Mixed Dry Recyclate</t>
  </si>
  <si>
    <t>10 years</t>
  </si>
  <si>
    <t>Viridor</t>
  </si>
  <si>
    <t>Housing Benefits</t>
  </si>
  <si>
    <t>Appoint Housing Benefit Reporting Accountant for Audit Assurance</t>
  </si>
  <si>
    <t>KPMG LLP</t>
  </si>
  <si>
    <t>Audit</t>
  </si>
  <si>
    <t xml:space="preserve">A joint procurement (Basildon, Braintree, Brentwood, and Rochford), has been undertaken with Basildon District Council taking the procurement lead. Using the Crown Commercial Services Audit and Assurance Services Framework RM6188 Lot 2. </t>
  </si>
  <si>
    <t>PROC19-0118</t>
  </si>
  <si>
    <t>Haulage</t>
  </si>
  <si>
    <t>Haulage of Dry Recycling, garden waste, soil and aggregate</t>
  </si>
  <si>
    <t>5 years 2 months</t>
  </si>
  <si>
    <t xml:space="preserve">4 years </t>
  </si>
  <si>
    <t>Rowlands Transport</t>
  </si>
  <si>
    <t>Waste Collection for Recycling</t>
  </si>
  <si>
    <t>P012499</t>
  </si>
  <si>
    <t xml:space="preserve">Cemetery software </t>
  </si>
  <si>
    <t>Cemetery software including digital mapping</t>
  </si>
  <si>
    <t>Gower</t>
  </si>
  <si>
    <t>PROC22-0120</t>
  </si>
  <si>
    <t>In Cab Technology &amp; Operations CRM</t>
  </si>
  <si>
    <t>via In-Cab framework EPHF21-004</t>
  </si>
  <si>
    <t>7 years</t>
  </si>
  <si>
    <t>PROC22-0128</t>
  </si>
  <si>
    <t>Plaza ICT Connectivity</t>
  </si>
  <si>
    <t xml:space="preserve">£261,019.11
</t>
  </si>
  <si>
    <t>Wavenet Limited/Excell Business</t>
  </si>
  <si>
    <t>Network</t>
  </si>
  <si>
    <t>no</t>
  </si>
  <si>
    <t>HPE dHCI Solution – Virtual Environment
HPE dHCI Solution – Physical Servers
HPE dHCI Solution – Implementation, Support and Warranty
HPE dHCI Solution – Onboarding and ongoing maintenance support of existing physical servers</t>
  </si>
  <si>
    <t>PROC22-0158</t>
  </si>
  <si>
    <t>Purchase of Scrubdeck Washer and whole life care</t>
  </si>
  <si>
    <t>purchase of sweeper and maintenance thorughout expected contract life</t>
  </si>
  <si>
    <t>Scarab Sweepers</t>
  </si>
  <si>
    <t>Industrial</t>
  </si>
  <si>
    <t>Mini comp</t>
  </si>
  <si>
    <t>EX0065</t>
  </si>
  <si>
    <t>Enhanced DBS and DVLA checks</t>
  </si>
  <si>
    <t>enhanced DBS and DVLA checks on applicants for licences for private hire drivers and hackney carriage drivers</t>
  </si>
  <si>
    <t>Environmental Health</t>
  </si>
  <si>
    <t>Taxi Plus</t>
  </si>
  <si>
    <t>Passenger Transport</t>
  </si>
  <si>
    <t>Taxi Services</t>
  </si>
  <si>
    <t>P009035</t>
  </si>
  <si>
    <t>Air Quality Monitoring</t>
  </si>
  <si>
    <t>BDC commissioned an independent review of our Air Quality Monitoring methodology in 2022 - one of the recommendations is that BDC purchased some additional NOX tubes and low cost air quality monitoring sensors to extend the range of pollutants that BDC were able to monitor. The procurement exercise was in relation to the low cost sensors.</t>
  </si>
  <si>
    <t xml:space="preserve">6 years </t>
  </si>
  <si>
    <t>South Coast Science Ltd</t>
  </si>
  <si>
    <t>Monitoring</t>
  </si>
  <si>
    <t>P010896</t>
  </si>
  <si>
    <t>Multi-Function Devices (MFDs)</t>
  </si>
  <si>
    <t xml:space="preserve">Six (6) Multi-Function Devices (MFDs) with varying specifications on a 5-year lease. </t>
  </si>
  <si>
    <t>6 years</t>
  </si>
  <si>
    <t>Design &amp; Print</t>
  </si>
  <si>
    <t>Konika Minolta</t>
  </si>
  <si>
    <t>EX300522 -2</t>
  </si>
  <si>
    <t>Axon</t>
  </si>
  <si>
    <t xml:space="preserve">Procurement of Body Worn Cameras for the enforcement team to provide protection and obtain evidence in investigations. Annual subscription for 10 years </t>
  </si>
  <si>
    <t xml:space="preserve">Street Scene Enforcement </t>
  </si>
  <si>
    <t>Security</t>
  </si>
  <si>
    <t>Equipment</t>
  </si>
  <si>
    <t>Roller Brake Testing</t>
  </si>
  <si>
    <t>To provide a Roller Brake Tester for the Fleet Workshop to undertake vehicle brake tests to ensure complaince with the Operator Licence requirements.</t>
  </si>
  <si>
    <t>Toolkare Ltd</t>
  </si>
  <si>
    <t>EX010722</t>
  </si>
  <si>
    <t xml:space="preserve">WSP Consultants </t>
  </si>
  <si>
    <t>iUpon adopting the Cycling Strategy and draft Implementation Plan it was identified that having an overview of the Districts cycle network is an important factor in helping to coordinate opportunities to deliver new or improved walking and cycling infrastructure, for example through new development, or other roadworks or maintenance programmes. The first step in achieving this network is drafting a Local Walking and Cycling Infrastructure Plan (LWCIP), which provides an overarching strategy and identifies those routes for feasibility studies. ECC are funding a LCWIP for Braintree town and BDC are intending to procure a consultancy to produce a LCWIP for Witham town and environs.</t>
  </si>
  <si>
    <t xml:space="preserve">Economic Development </t>
  </si>
  <si>
    <t>WSP Consultants </t>
  </si>
  <si>
    <t>BDC0118</t>
  </si>
  <si>
    <t>Internet Service Provide and DNS</t>
  </si>
  <si>
    <t>No Fixed end date</t>
  </si>
  <si>
    <t>(yearly renewal)</t>
  </si>
  <si>
    <t>Business Solutions</t>
  </si>
  <si>
    <t>DUCL</t>
  </si>
  <si>
    <t>BDC0119</t>
  </si>
  <si>
    <t xml:space="preserve">Mobile Telephone contracts </t>
  </si>
  <si>
    <t>Various Contracts Dates</t>
  </si>
  <si>
    <t>Everything Everywhere, O2</t>
  </si>
  <si>
    <t>Telecommunications</t>
  </si>
  <si>
    <t>Mobile</t>
  </si>
  <si>
    <t>BDC0132</t>
  </si>
  <si>
    <t>Various PSTN and ADSL Telephone Lines</t>
  </si>
  <si>
    <t>Daisy</t>
  </si>
  <si>
    <t>Buying Solutions (now Crown Commercial Service) Telecom Networks - Voice Calls and Lines</t>
  </si>
  <si>
    <t>PROC22-0163</t>
  </si>
  <si>
    <t>NEEB Business Support Delivery</t>
  </si>
  <si>
    <t>Provision of business support services for North Essex businesses and residents</t>
  </si>
  <si>
    <t>22 months</t>
  </si>
  <si>
    <t>Let's Do Business Group</t>
  </si>
  <si>
    <t>PROC22-0129</t>
  </si>
  <si>
    <t>pre-procurement?</t>
  </si>
  <si>
    <t>income Management</t>
  </si>
  <si>
    <t>Call-off Via EPH003</t>
  </si>
  <si>
    <t>call-off</t>
  </si>
  <si>
    <t>EX0024</t>
  </si>
  <si>
    <t>Meadowside Braintree Drainage Works</t>
  </si>
  <si>
    <t>Installation of drainage and associated works on the open space at Meadowside Braintree.</t>
  </si>
  <si>
    <t>Hugh Pearl</t>
  </si>
  <si>
    <t xml:space="preserve">Works - Construction, Repair &amp; Maintenance </t>
  </si>
  <si>
    <t>Drainage</t>
  </si>
  <si>
    <t>P007707</t>
  </si>
  <si>
    <t xml:space="preserve">Maintenance </t>
  </si>
  <si>
    <t>Bi-annual provision of rainwater goods clearance and maintenance</t>
  </si>
  <si>
    <t>My Gutter Clean</t>
  </si>
  <si>
    <t>EPP0003</t>
  </si>
  <si>
    <t xml:space="preserve">Lease of Production Printer </t>
  </si>
  <si>
    <t>5 year lease + click rate</t>
  </si>
  <si>
    <t>N/a</t>
  </si>
  <si>
    <t>Graphics</t>
  </si>
  <si>
    <t>Xerox</t>
  </si>
  <si>
    <t>P008186</t>
  </si>
  <si>
    <t xml:space="preserve">One-off </t>
  </si>
  <si>
    <t>Ballot Boxes</t>
  </si>
  <si>
    <t>Purchase of 120 ballot boxes and 10 years worth of seals.</t>
  </si>
  <si>
    <t>Elections</t>
  </si>
  <si>
    <t>Versapak (International) Ltd</t>
  </si>
  <si>
    <t>Election Services</t>
  </si>
  <si>
    <t>EPP0058a1</t>
  </si>
  <si>
    <t>Purchase of LCV's (diesel)</t>
  </si>
  <si>
    <t>Purchase of 11 LCV's of various specifications plus standard vehicle warranty period of 3 years</t>
  </si>
  <si>
    <t>8 months</t>
  </si>
  <si>
    <t>Ford Retail T/A TrustFord</t>
  </si>
  <si>
    <t>TPPL</t>
  </si>
  <si>
    <t>EPP0058b2</t>
  </si>
  <si>
    <t>Purchase of LCV's (electric)</t>
  </si>
  <si>
    <t>Purchase of 5 LCV's of various specifications plus standard vehicle warranty period of 3 years and battery warranty of 8 years</t>
  </si>
  <si>
    <t>EPP0058b1</t>
  </si>
  <si>
    <t>Purchase of 9 LCV's of various specifications plus standard vehicle warranty period of 3 years and battery warranty of 8 years</t>
  </si>
  <si>
    <t>Renault UK Limited</t>
  </si>
  <si>
    <t>EPP0058a3</t>
  </si>
  <si>
    <t>Purchase of 1 LCV plus standard vehicle warranty period of 3 years</t>
  </si>
  <si>
    <t>BDC193</t>
  </si>
  <si>
    <t xml:space="preserve">Financial system </t>
  </si>
  <si>
    <t xml:space="preserve">Finance system </t>
  </si>
  <si>
    <t xml:space="preserve">No Fixed end date </t>
  </si>
  <si>
    <t>EX0011</t>
  </si>
  <si>
    <t>Agile working in Causeway House</t>
  </si>
  <si>
    <t>Provision of development of design of workspace to enable Agile working in Causeway House, including a full project plan for implementation and fully costed budget for implementation - Stage 2</t>
  </si>
  <si>
    <t>Claremont</t>
  </si>
  <si>
    <t>Management</t>
  </si>
  <si>
    <t>Organisation &amp; Planning</t>
  </si>
  <si>
    <t>EX0012</t>
  </si>
  <si>
    <t>Banking</t>
  </si>
  <si>
    <t>Provides the day to day banking services which is essential to the Council’s daily operations.</t>
  </si>
  <si>
    <t>Lloyds Banking Group</t>
  </si>
  <si>
    <t>TPA Banking &amp; Finance Framework Lot 1</t>
  </si>
  <si>
    <t>EX300522-1</t>
  </si>
  <si>
    <t xml:space="preserve">Flameguard Fire and Security </t>
  </si>
  <si>
    <t>Supply and install CCTV, and also to supply and install a vandal proof access system to allow only authorised entry</t>
  </si>
  <si>
    <t xml:space="preserve">PROC21-0123 </t>
  </si>
  <si>
    <t>Maltings lane Centre (Witham Community Centre)</t>
  </si>
  <si>
    <t>Cost Consultant and Quantity Surveyor to provide Quantity Surveying services on the Maltings Lane Community Centre project.</t>
  </si>
  <si>
    <t>Faithorn Farrell Timms</t>
  </si>
  <si>
    <t>EPP0008</t>
  </si>
  <si>
    <t>Skate Parks and Recreation Refurbishment</t>
  </si>
  <si>
    <t>Design and refurbishment of three skateparks in the district (organising the relevant surveys, specialist design and construction of the skatepark)</t>
  </si>
  <si>
    <t>10 months</t>
  </si>
  <si>
    <t>Bendcrete Leisure</t>
  </si>
  <si>
    <t>EPP0062-2</t>
  </si>
  <si>
    <t xml:space="preserve"> Rose Hill Linear Park</t>
  </si>
  <si>
    <t>Braintree District Council has secured funding to develop a new public open space and install play equipment in Braintree. The Council is seeking to enter a contract to install new paths of various materials, carry out specified landscaping, install play equipment and safety surfacing, install fencing, and install artwork and provide maintenance for 1 year.</t>
  </si>
  <si>
    <t>one-off</t>
  </si>
  <si>
    <t>SLC Southern Landscapes &amp; Construction</t>
  </si>
  <si>
    <t>PROC22-0114</t>
  </si>
  <si>
    <t>Curremt</t>
  </si>
  <si>
    <t>Roundabout Maintenance</t>
  </si>
  <si>
    <t>Tilbrooks</t>
  </si>
  <si>
    <t>EPP0110</t>
  </si>
  <si>
    <t>Consultant to undertake work for the Local Plan Review SA SEA and HRA.</t>
  </si>
  <si>
    <t>Sustainability Appraisal and Habitats Regulations Assessment for Braintree Local Plan. Mini Competition under ESPO Consultancy Services Framework 664_21, Lot 8b (Environmental and Sustainability)</t>
  </si>
  <si>
    <t>2 years 5 months</t>
  </si>
  <si>
    <t>up to 1 year</t>
  </si>
  <si>
    <t>LUC Ltd</t>
  </si>
  <si>
    <t>ESPO Consultancy Services Framework 664_21, Lot 8b (Environmental and Sustainability)</t>
  </si>
  <si>
    <t>EPP0020</t>
  </si>
  <si>
    <t>Build of Witham Community Centre</t>
  </si>
  <si>
    <t>SEH French</t>
  </si>
  <si>
    <t>Suffolk Construction Framework</t>
  </si>
  <si>
    <t>EPP0124-R1</t>
  </si>
  <si>
    <t>CMS/CRM for Braintree</t>
  </si>
  <si>
    <t xml:space="preserve">Content Management System (CMS), Customer Relationship Management System (CRM), Online forms, hosting, and support for Braintree District Council </t>
  </si>
  <si>
    <t>Webteam</t>
  </si>
  <si>
    <t xml:space="preserve">Jadu Creative Limited </t>
  </si>
  <si>
    <t>CCS RM6194 (BOS), Lot 1</t>
  </si>
  <si>
    <t>EPP0140</t>
  </si>
  <si>
    <t>Solar Canopy - WItham Leisure Centre</t>
  </si>
  <si>
    <t>Electricity, heating, solar and nuclear energy. Solar energy. Solar panels. Solar installation. 2.1Braintree District Council invites interested parties to participate in this tender for the design, installation, and commission of Solar PV car port systems and roof mounted solar at Witham Leisure Centre, Spinks Lane, Witham,</t>
  </si>
  <si>
    <t>RenEnergy Ltd</t>
  </si>
  <si>
    <t>Energy Efficiency</t>
  </si>
  <si>
    <t>EPP0064</t>
  </si>
  <si>
    <t>Shared Prosperity Programme - Green Skills Programme</t>
  </si>
  <si>
    <t>UKSPF Funded Green Skills Training Programme</t>
  </si>
  <si>
    <t>Economic Growth</t>
  </si>
  <si>
    <t>ACL</t>
  </si>
  <si>
    <t>Education</t>
  </si>
  <si>
    <t>-</t>
  </si>
  <si>
    <t>Open tender</t>
  </si>
  <si>
    <t>BDC0175</t>
  </si>
  <si>
    <t xml:space="preserve">Provision of Leisure Management </t>
  </si>
  <si>
    <t>15 years</t>
  </si>
  <si>
    <t>Fusion Lifestyle</t>
  </si>
  <si>
    <t>EPP0085a</t>
  </si>
  <si>
    <t>5 x 3.5t LCVs</t>
  </si>
  <si>
    <t>34 weeks or until all goods are delivered</t>
  </si>
  <si>
    <t>Lookers Group Ltd</t>
  </si>
  <si>
    <t>EPHF21-001</t>
  </si>
  <si>
    <t>Construction Consultancy Framework</t>
  </si>
  <si>
    <t>A four-year national framework agreement for the provision of Consultancy Services for construction-based projects including the following services: Architectural and Building Design Services, Building Services Engineering, Building Surveying Services, Structural Engineering, Quantity Surveying Services, CDM Project Co-ordinator Services, Valuation and Estates Services, Land Surveying Services and Energy Consultancy Services</t>
  </si>
  <si>
    <t>AHR</t>
  </si>
  <si>
    <t>Architect</t>
  </si>
  <si>
    <t>Allen Construction Consultancy</t>
  </si>
  <si>
    <t xml:space="preserve">Baily Garner </t>
  </si>
  <si>
    <t>Barker Associates</t>
  </si>
  <si>
    <t>Base Quantum Ltd.</t>
  </si>
  <si>
    <t>Burroughs Design Partnership Ltd</t>
  </si>
  <si>
    <t xml:space="preserve">Calfordseaden </t>
  </si>
  <si>
    <t>Campbell Reith Hill LLP</t>
  </si>
  <si>
    <t xml:space="preserve">Castons CCAS Limited </t>
  </si>
  <si>
    <t>Concertus Design &amp; Property Consultancy Ltd</t>
  </si>
  <si>
    <t xml:space="preserve">Curl La Tourelle  + Head Limited </t>
  </si>
  <si>
    <t>DHA Planning</t>
  </si>
  <si>
    <t xml:space="preserve">FFT </t>
  </si>
  <si>
    <t xml:space="preserve">Frankham Consultancy </t>
  </si>
  <si>
    <t>Ingleton Wood LLP</t>
  </si>
  <si>
    <t>Joscelyne Chase Ltd</t>
  </si>
  <si>
    <t>JSH</t>
  </si>
  <si>
    <t>KLH Architects</t>
  </si>
  <si>
    <t xml:space="preserve">Macegreen Consulting Ltd </t>
  </si>
  <si>
    <t xml:space="preserve">NB Group </t>
  </si>
  <si>
    <t>NPS Property Consultants Ltd</t>
  </si>
  <si>
    <t>Norman Rourke Pryme (NRP) Limited</t>
  </si>
  <si>
    <t>Playle &amp; Partners LLP</t>
  </si>
  <si>
    <t xml:space="preserve">Property Tectonics </t>
  </si>
  <si>
    <t>Ridge and Partners LLP</t>
  </si>
  <si>
    <t>RPP</t>
  </si>
  <si>
    <t>Stace LLP</t>
  </si>
  <si>
    <t>EPHF21-002</t>
  </si>
  <si>
    <t>Refuse Supplies Framework</t>
  </si>
  <si>
    <t>A four-year national framework agreement for the supply of Refuse Supplies.</t>
  </si>
  <si>
    <t>Anzeck Plastics Ltd (previously Biopack Ltd)</t>
  </si>
  <si>
    <t>Berry BPI Recycled Products</t>
  </si>
  <si>
    <t>Contenur Uk Ltd</t>
  </si>
  <si>
    <t>Cromwell Polythene Limited</t>
  </si>
  <si>
    <t xml:space="preserve">Fairport Containers Ltd </t>
  </si>
  <si>
    <t>Imperial Polythene Products Ltd</t>
  </si>
  <si>
    <t xml:space="preserve">MGB Plastics </t>
  </si>
  <si>
    <t>Opalion Plastics Limited</t>
  </si>
  <si>
    <t>Paramount Packaging Ltd</t>
  </si>
  <si>
    <t>Peter Ridley Ltd</t>
  </si>
  <si>
    <t>Sackmarket Ltd - J&amp;HM Dickson Ltd</t>
  </si>
  <si>
    <t>Saipac Ltd</t>
  </si>
  <si>
    <t>SSI Schaefer Plastics UK Ltd (previously SSI Schaefer Ltd)</t>
  </si>
  <si>
    <t>Storm Environmental Limited</t>
  </si>
  <si>
    <t>Straight</t>
  </si>
  <si>
    <t>The Compost Bag Company Ltd</t>
  </si>
  <si>
    <t>Weir &amp; Carmichael Ltd</t>
  </si>
  <si>
    <t>EPP0006</t>
  </si>
  <si>
    <t>Cleaning and Hygiene Supplies Framework</t>
  </si>
  <si>
    <t>A four-year national framework agreement for the supply of Cleaning and Hygiene Supplies</t>
  </si>
  <si>
    <t>Aliance Disposables Ltd</t>
  </si>
  <si>
    <t xml:space="preserve">Cleaning Materials </t>
  </si>
  <si>
    <t>Arrow County Supplies</t>
  </si>
  <si>
    <t>Bunzl Ltd</t>
  </si>
  <si>
    <t>Nationwide Hygiene Supplies</t>
  </si>
  <si>
    <t>Pattersons of Bristol</t>
  </si>
  <si>
    <t>PROC21-108</t>
  </si>
  <si>
    <t>Footpath repair framework (Essex)</t>
  </si>
  <si>
    <t>J Breheny Contractors Ltd</t>
  </si>
  <si>
    <t>Works Construction Repair &amp; Maintenance</t>
  </si>
  <si>
    <t>O'Hara Brothers Surfacing Limited</t>
  </si>
  <si>
    <t>T Loughman &amp; Co Ltd.</t>
  </si>
  <si>
    <t>EPH21-004</t>
  </si>
  <si>
    <t>In cab Technology</t>
  </si>
  <si>
    <t>Abavus Ltd</t>
  </si>
  <si>
    <t>Commercial Off-the-shelf</t>
  </si>
  <si>
    <t>Bartec Auto ID Ltd</t>
  </si>
  <si>
    <t xml:space="preserve">Integrated skills Ltd </t>
  </si>
  <si>
    <t xml:space="preserve">Plan B Management Solutions Limited </t>
  </si>
  <si>
    <t xml:space="preserve">Selected Interventions Ltd </t>
  </si>
  <si>
    <t xml:space="preserve">Webaspx limited </t>
  </si>
  <si>
    <t>Whitespace Work Software</t>
  </si>
  <si>
    <t xml:space="preserve">Yotta Ltd </t>
  </si>
  <si>
    <t>EPH0005</t>
  </si>
  <si>
    <t>Dunmow Group</t>
  </si>
  <si>
    <t>Waste Collection</t>
  </si>
  <si>
    <t>EPHF001</t>
  </si>
  <si>
    <t>Webcasting</t>
  </si>
  <si>
    <t>Public-I-Group Limited</t>
  </si>
  <si>
    <t>VP-AV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</si>
</sst>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quot;£&quot;#,##0.00"/>
  </numFmts>
  <fonts count="22"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1"/>
      <name val="Arial"/>
      <family val="2"/>
    </font>
    <font>
      <sz val="11"/>
      <color rgb="FFFF0000"/>
      <name val="Arial"/>
      <family val="2"/>
    </font>
    <font>
      <sz val="11"/>
      <color rgb="FF000000"/>
      <name val="Arial"/>
      <family val="2"/>
    </font>
    <font>
      <sz val="10"/>
      <name val="Arial"/>
      <family val="2"/>
    </font>
    <font>
      <sz val="11"/>
      <color theme="1"/>
      <name val="Arial"/>
    </font>
    <font>
      <sz val="11"/>
      <color theme="1"/>
      <name val="Arial"/>
      <family val="2"/>
      <charset val="1"/>
    </font>
    <font>
      <sz val="10"/>
      <color theme="1"/>
      <name val="Arial"/>
      <family val="2"/>
    </font>
    <font>
      <sz val="12"/>
      <color theme="1"/>
      <name val="Aptos"/>
      <family val="2"/>
      <charset val="1"/>
    </font>
    <font>
      <sz val="11"/>
      <color rgb="FF393939"/>
      <name val="Arial"/>
      <family val="2"/>
    </font>
    <font>
      <sz val="11"/>
      <color indexed="8"/>
      <name val="Arial"/>
      <family val="2"/>
    </font>
    <font>
      <sz val="11"/>
      <color rgb="FF000000"/>
      <name val="Arial"/>
      <charset val="1"/>
    </font>
    <font>
      <sz val="11"/>
      <color rgb="FF000000"/>
      <name val="Arial"/>
    </font>
    <font>
      <sz val="12"/>
      <color rgb="FF000000"/>
      <name val="Arial"/>
      <family val="2"/>
    </font>
    <font>
      <sz val="12"/>
      <color theme="1"/>
      <name val="Arial"/>
      <family val="2"/>
    </font>
    <font>
      <sz val="11"/>
      <color rgb="FF000000"/>
      <name val="Arial"/>
      <family val="2"/>
      <charset val="1"/>
    </font>
    <font>
      <b/>
      <sz val="9"/>
      <color indexed="81"/>
      <name val="Tahoma"/>
      <family val="2"/>
    </font>
    <font>
      <sz val="9"/>
      <color indexed="81"/>
      <name val="Tahoma"/>
      <family val="2"/>
    </font>
    <font>
      <sz val="9"/>
      <color indexed="81"/>
      <name val="Tahoma"/>
      <charset val="1"/>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rgb="FF000000"/>
      </left>
      <right style="thin">
        <color indexed="64"/>
      </right>
      <top/>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rgb="FF000000"/>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thin">
        <color rgb="FF000000"/>
      </top>
      <bottom/>
      <diagonal/>
    </border>
    <border>
      <left style="thin">
        <color indexed="64"/>
      </left>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indexed="64"/>
      </right>
      <top/>
      <bottom style="medium">
        <color rgb="FF000000"/>
      </bottom>
      <diagonal/>
    </border>
    <border>
      <left style="medium">
        <color indexed="64"/>
      </left>
      <right/>
      <top style="medium">
        <color indexed="64"/>
      </top>
      <bottom style="thin">
        <color indexed="64"/>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top style="thin">
        <color indexed="64"/>
      </top>
      <bottom style="thin">
        <color indexed="64"/>
      </bottom>
      <diagonal/>
    </border>
    <border>
      <left style="medium">
        <color rgb="FF000000"/>
      </left>
      <right/>
      <top/>
      <bottom/>
      <diagonal/>
    </border>
    <border>
      <left style="medium">
        <color indexed="64"/>
      </left>
      <right/>
      <top style="thin">
        <color indexed="64"/>
      </top>
      <bottom/>
      <diagonal/>
    </border>
    <border>
      <left/>
      <right/>
      <top/>
      <bottom style="medium">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10" fillId="0" borderId="0"/>
  </cellStyleXfs>
  <cellXfs count="605">
    <xf numFmtId="0" fontId="0" fillId="0" borderId="0" xfId="0"/>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1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right" vertical="top"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0" fontId="3" fillId="0" borderId="0" xfId="0" applyFont="1" applyAlignment="1">
      <alignment horizontal="center" vertical="top"/>
    </xf>
    <xf numFmtId="0" fontId="4" fillId="0" borderId="5" xfId="0" applyFont="1" applyBorder="1" applyAlignment="1">
      <alignment horizontal="left" vertical="top" wrapText="1"/>
    </xf>
    <xf numFmtId="0" fontId="3" fillId="0" borderId="5" xfId="0" applyFont="1" applyBorder="1" applyAlignment="1">
      <alignment horizontal="left" vertical="top" wrapText="1"/>
    </xf>
    <xf numFmtId="14" fontId="5" fillId="0" borderId="5" xfId="0" applyNumberFormat="1" applyFont="1" applyBorder="1" applyAlignment="1">
      <alignment horizontal="left" vertical="top" wrapText="1"/>
    </xf>
    <xf numFmtId="0" fontId="6" fillId="0" borderId="5" xfId="0" applyFont="1" applyBorder="1" applyAlignment="1">
      <alignment horizontal="left" vertical="top" wrapText="1"/>
    </xf>
    <xf numFmtId="14" fontId="4" fillId="0" borderId="5" xfId="0" applyNumberFormat="1" applyFont="1" applyBorder="1" applyAlignment="1">
      <alignment horizontal="left" vertical="top" wrapText="1"/>
    </xf>
    <xf numFmtId="164" fontId="4" fillId="0" borderId="5" xfId="2" applyNumberFormat="1" applyFont="1" applyFill="1" applyBorder="1" applyAlignment="1">
      <alignment horizontal="right" vertical="top" wrapText="1"/>
    </xf>
    <xf numFmtId="0" fontId="4" fillId="0" borderId="5" xfId="0" applyFont="1" applyBorder="1" applyAlignment="1">
      <alignment horizontal="center" vertical="top" wrapText="1"/>
    </xf>
    <xf numFmtId="0" fontId="4" fillId="0" borderId="6"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14" fontId="4" fillId="0" borderId="7" xfId="0" applyNumberFormat="1" applyFont="1" applyBorder="1" applyAlignment="1">
      <alignment horizontal="left" vertical="top" wrapText="1"/>
    </xf>
    <xf numFmtId="0" fontId="6" fillId="0" borderId="8" xfId="0" applyFont="1" applyBorder="1" applyAlignment="1">
      <alignment horizontal="left" vertical="top" wrapText="1"/>
    </xf>
    <xf numFmtId="0" fontId="4" fillId="0" borderId="8" xfId="0" applyFont="1" applyBorder="1" applyAlignment="1">
      <alignment horizontal="center" vertical="top" wrapText="1"/>
    </xf>
    <xf numFmtId="14" fontId="4" fillId="0" borderId="8" xfId="0" applyNumberFormat="1" applyFont="1" applyBorder="1" applyAlignment="1">
      <alignment horizontal="left" vertical="top" wrapText="1"/>
    </xf>
    <xf numFmtId="164" fontId="3" fillId="0" borderId="8" xfId="2" applyNumberFormat="1" applyFont="1" applyFill="1" applyBorder="1" applyAlignment="1">
      <alignment horizontal="right" vertical="top" wrapText="1"/>
    </xf>
    <xf numFmtId="164" fontId="4" fillId="0" borderId="8" xfId="0" applyNumberFormat="1" applyFont="1" applyBorder="1" applyAlignment="1">
      <alignment horizontal="right" vertical="top" wrapText="1"/>
    </xf>
    <xf numFmtId="0" fontId="3" fillId="0" borderId="9"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6" fillId="0" borderId="8" xfId="3" applyFont="1" applyBorder="1" applyAlignment="1">
      <alignment horizontal="left" vertical="top" wrapText="1"/>
    </xf>
    <xf numFmtId="0" fontId="4" fillId="0" borderId="8" xfId="0" applyFont="1" applyBorder="1" applyAlignment="1">
      <alignment horizontal="left" vertical="top" wrapText="1"/>
    </xf>
    <xf numFmtId="0" fontId="8" fillId="0" borderId="10"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8" fillId="0" borderId="5" xfId="0" applyFont="1" applyBorder="1" applyAlignment="1">
      <alignment horizontal="left" vertical="top" wrapText="1"/>
    </xf>
    <xf numFmtId="0" fontId="3" fillId="0" borderId="8" xfId="0" applyFont="1" applyBorder="1" applyAlignment="1">
      <alignment horizontal="left" vertical="top"/>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9" fillId="0" borderId="10" xfId="0" applyFont="1" applyBorder="1" applyAlignment="1">
      <alignment vertical="top" wrapText="1"/>
    </xf>
    <xf numFmtId="14" fontId="6" fillId="0" borderId="10" xfId="0" applyNumberFormat="1" applyFont="1" applyBorder="1" applyAlignment="1">
      <alignment horizontal="left" vertical="top" wrapText="1"/>
    </xf>
    <xf numFmtId="0" fontId="6" fillId="0" borderId="10" xfId="0" applyFont="1" applyBorder="1" applyAlignment="1">
      <alignment horizontal="left" vertical="top" wrapText="1"/>
    </xf>
    <xf numFmtId="14" fontId="3" fillId="0" borderId="10" xfId="0" applyNumberFormat="1" applyFont="1" applyBorder="1" applyAlignment="1">
      <alignment horizontal="center" vertical="top" wrapText="1"/>
    </xf>
    <xf numFmtId="14" fontId="4" fillId="0" borderId="10" xfId="0" applyNumberFormat="1" applyFont="1" applyBorder="1" applyAlignment="1">
      <alignment horizontal="left" vertical="top" wrapText="1"/>
    </xf>
    <xf numFmtId="164" fontId="4" fillId="0" borderId="10" xfId="2" applyNumberFormat="1" applyFont="1" applyFill="1" applyBorder="1" applyAlignment="1">
      <alignment horizontal="right" vertical="top" wrapText="1"/>
    </xf>
    <xf numFmtId="0" fontId="4" fillId="0" borderId="10" xfId="0" applyFont="1" applyBorder="1" applyAlignment="1">
      <alignment horizontal="center" vertical="top" wrapText="1"/>
    </xf>
    <xf numFmtId="0" fontId="4" fillId="0" borderId="13" xfId="0" applyFont="1" applyBorder="1" applyAlignment="1">
      <alignment horizontal="left" vertical="top" wrapText="1"/>
    </xf>
    <xf numFmtId="0" fontId="3" fillId="0" borderId="14" xfId="0" applyFont="1" applyBorder="1" applyAlignment="1">
      <alignment horizontal="left" vertical="top" wrapText="1"/>
    </xf>
    <xf numFmtId="0" fontId="6" fillId="0" borderId="7" xfId="3" applyFont="1" applyBorder="1" applyAlignment="1">
      <alignment horizontal="left" vertical="top" wrapText="1"/>
    </xf>
    <xf numFmtId="0" fontId="4" fillId="0" borderId="0" xfId="0" applyFont="1" applyAlignment="1">
      <alignment horizontal="left" vertical="top"/>
    </xf>
    <xf numFmtId="0" fontId="6" fillId="0" borderId="1" xfId="3" applyFont="1" applyBorder="1" applyAlignment="1">
      <alignment horizontal="left" vertical="top" wrapText="1"/>
    </xf>
    <xf numFmtId="14" fontId="3" fillId="0" borderId="8"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164" fontId="3" fillId="0" borderId="8" xfId="0" applyNumberFormat="1" applyFont="1" applyBorder="1" applyAlignment="1">
      <alignment horizontal="right" vertical="top" wrapText="1"/>
    </xf>
    <xf numFmtId="0" fontId="3" fillId="0" borderId="2" xfId="0" applyFont="1" applyBorder="1" applyAlignment="1">
      <alignment horizontal="center"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xf>
    <xf numFmtId="14" fontId="3" fillId="0" borderId="5" xfId="0" applyNumberFormat="1" applyFont="1" applyBorder="1" applyAlignment="1">
      <alignment horizontal="left" vertical="top"/>
    </xf>
    <xf numFmtId="0" fontId="3" fillId="0" borderId="5" xfId="0" applyFont="1" applyBorder="1" applyAlignment="1">
      <alignment horizontal="center" vertical="top"/>
    </xf>
    <xf numFmtId="164" fontId="3" fillId="0" borderId="5" xfId="0" applyNumberFormat="1" applyFont="1" applyBorder="1" applyAlignment="1">
      <alignment horizontal="right" vertical="top"/>
    </xf>
    <xf numFmtId="164" fontId="3" fillId="0" borderId="3" xfId="0" applyNumberFormat="1" applyFont="1" applyBorder="1" applyAlignment="1">
      <alignment horizontal="right" vertical="top"/>
    </xf>
    <xf numFmtId="0" fontId="3" fillId="0" borderId="3" xfId="0" applyFont="1" applyBorder="1" applyAlignment="1">
      <alignment horizontal="center" vertical="top"/>
    </xf>
    <xf numFmtId="0" fontId="3" fillId="0" borderId="15" xfId="0" applyFont="1" applyBorder="1" applyAlignment="1">
      <alignment horizontal="center" vertical="top"/>
    </xf>
    <xf numFmtId="0" fontId="3" fillId="0" borderId="7" xfId="0" applyFont="1" applyBorder="1" applyAlignment="1">
      <alignment horizontal="left" vertical="top"/>
    </xf>
    <xf numFmtId="0" fontId="3" fillId="0" borderId="1" xfId="0" applyFont="1" applyBorder="1" applyAlignment="1">
      <alignment horizontal="left" vertical="top"/>
    </xf>
    <xf numFmtId="164" fontId="3" fillId="0" borderId="9" xfId="2" applyNumberFormat="1" applyFont="1" applyFill="1" applyBorder="1" applyAlignment="1">
      <alignment horizontal="right" vertical="top" wrapText="1"/>
    </xf>
    <xf numFmtId="164" fontId="3" fillId="0" borderId="5" xfId="0" applyNumberFormat="1" applyFont="1" applyBorder="1" applyAlignment="1">
      <alignment horizontal="right" vertical="top" wrapText="1"/>
    </xf>
    <xf numFmtId="0" fontId="3" fillId="0" borderId="3" xfId="0" applyFont="1" applyBorder="1" applyAlignment="1">
      <alignment horizontal="center"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9" fillId="0" borderId="3" xfId="0" applyFont="1" applyBorder="1" applyAlignment="1">
      <alignment vertical="top"/>
    </xf>
    <xf numFmtId="14" fontId="4"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4" fillId="0" borderId="3" xfId="0" applyFont="1" applyBorder="1" applyAlignment="1">
      <alignment horizontal="center" vertical="top" wrapText="1"/>
    </xf>
    <xf numFmtId="164" fontId="3" fillId="0" borderId="3" xfId="2" applyNumberFormat="1" applyFont="1" applyFill="1" applyBorder="1" applyAlignment="1">
      <alignment horizontal="right" vertical="top" wrapText="1"/>
    </xf>
    <xf numFmtId="164" fontId="3" fillId="0" borderId="17" xfId="0" applyNumberFormat="1" applyFont="1" applyBorder="1" applyAlignment="1">
      <alignment horizontal="right" vertical="top" wrapText="1"/>
    </xf>
    <xf numFmtId="0" fontId="6" fillId="0" borderId="3" xfId="4" applyFont="1" applyBorder="1" applyAlignment="1">
      <alignment horizontal="left" vertical="top" wrapText="1"/>
    </xf>
    <xf numFmtId="0" fontId="6" fillId="0" borderId="6" xfId="4" applyFont="1" applyBorder="1" applyAlignment="1">
      <alignment horizontal="left" vertical="top" wrapText="1"/>
    </xf>
    <xf numFmtId="0" fontId="6" fillId="0" borderId="5" xfId="4" applyFont="1" applyBorder="1" applyAlignment="1">
      <alignment horizontal="left" vertical="top" wrapText="1"/>
    </xf>
    <xf numFmtId="0" fontId="9" fillId="0" borderId="8" xfId="0" applyFont="1" applyBorder="1" applyAlignment="1">
      <alignment vertical="top" wrapText="1"/>
    </xf>
    <xf numFmtId="0" fontId="3" fillId="0" borderId="8" xfId="0" applyFont="1" applyBorder="1" applyAlignment="1">
      <alignment horizontal="center" vertical="top" wrapText="1"/>
    </xf>
    <xf numFmtId="0" fontId="6" fillId="0" borderId="8" xfId="4" applyFont="1" applyBorder="1" applyAlignment="1">
      <alignment horizontal="left" vertical="top" wrapText="1"/>
    </xf>
    <xf numFmtId="0" fontId="6" fillId="0" borderId="18" xfId="4" applyFont="1" applyBorder="1" applyAlignment="1">
      <alignment horizontal="left" vertical="top" wrapText="1"/>
    </xf>
    <xf numFmtId="0" fontId="6" fillId="0" borderId="10" xfId="4" applyFont="1" applyBorder="1" applyAlignment="1">
      <alignment horizontal="left" vertical="top" wrapText="1"/>
    </xf>
    <xf numFmtId="0" fontId="3" fillId="0" borderId="12" xfId="0" applyFont="1" applyBorder="1" applyAlignment="1">
      <alignment horizontal="left" vertical="top" wrapText="1"/>
    </xf>
    <xf numFmtId="14" fontId="4" fillId="0" borderId="19" xfId="0" applyNumberFormat="1" applyFont="1" applyBorder="1" applyAlignment="1">
      <alignment horizontal="left" vertical="top" wrapText="1"/>
    </xf>
    <xf numFmtId="164" fontId="3" fillId="0" borderId="20" xfId="2" applyNumberFormat="1" applyFont="1" applyFill="1" applyBorder="1" applyAlignment="1">
      <alignment horizontal="right" vertical="top" wrapText="1"/>
    </xf>
    <xf numFmtId="0" fontId="3" fillId="0" borderId="13" xfId="0" applyFont="1" applyBorder="1" applyAlignment="1">
      <alignment horizontal="left" vertical="top" wrapText="1"/>
    </xf>
    <xf numFmtId="14" fontId="4" fillId="0" borderId="12" xfId="0" applyNumberFormat="1" applyFont="1" applyBorder="1" applyAlignment="1">
      <alignment horizontal="left" vertical="top" wrapText="1"/>
    </xf>
    <xf numFmtId="164" fontId="3" fillId="0" borderId="19" xfId="2" applyNumberFormat="1" applyFont="1" applyFill="1" applyBorder="1" applyAlignment="1">
      <alignment horizontal="right" vertical="top" wrapText="1"/>
    </xf>
    <xf numFmtId="0" fontId="3" fillId="0" borderId="16" xfId="0" applyFont="1" applyBorder="1" applyAlignment="1">
      <alignment horizontal="left" vertical="top" wrapText="1"/>
    </xf>
    <xf numFmtId="0" fontId="6"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164" fontId="3" fillId="0" borderId="22" xfId="2" applyNumberFormat="1" applyFont="1" applyFill="1" applyBorder="1" applyAlignment="1">
      <alignment horizontal="right" vertical="top" wrapText="1"/>
    </xf>
    <xf numFmtId="164" fontId="3" fillId="0" borderId="22" xfId="0" applyNumberFormat="1" applyFont="1" applyBorder="1" applyAlignment="1">
      <alignment horizontal="right" vertical="top" wrapText="1"/>
    </xf>
    <xf numFmtId="0" fontId="3" fillId="0" borderId="20" xfId="0" applyFont="1" applyBorder="1" applyAlignment="1">
      <alignment horizontal="center"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6" fillId="0" borderId="22" xfId="4" applyFont="1" applyBorder="1" applyAlignment="1">
      <alignment horizontal="left" vertical="top" wrapText="1"/>
    </xf>
    <xf numFmtId="0" fontId="6" fillId="0" borderId="6" xfId="0" applyFont="1" applyBorder="1" applyAlignment="1">
      <alignment horizontal="left" vertical="top"/>
    </xf>
    <xf numFmtId="0" fontId="6" fillId="0" borderId="15" xfId="0" applyFont="1" applyBorder="1" applyAlignment="1">
      <alignment vertical="top" wrapText="1"/>
    </xf>
    <xf numFmtId="164" fontId="3" fillId="0" borderId="5" xfId="2" applyNumberFormat="1" applyFont="1" applyFill="1" applyBorder="1" applyAlignment="1">
      <alignment horizontal="right" vertical="top" wrapText="1"/>
    </xf>
    <xf numFmtId="0" fontId="3" fillId="0" borderId="15"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xf>
    <xf numFmtId="0" fontId="3" fillId="0" borderId="15" xfId="0" applyFont="1" applyBorder="1" applyAlignment="1">
      <alignment horizontal="left" vertical="top" wrapText="1"/>
    </xf>
    <xf numFmtId="164" fontId="3" fillId="0" borderId="10" xfId="2" applyNumberFormat="1" applyFont="1" applyFill="1" applyBorder="1" applyAlignment="1">
      <alignment horizontal="right" vertical="top" wrapText="1"/>
    </xf>
    <xf numFmtId="164" fontId="3" fillId="0" borderId="12" xfId="0" applyNumberFormat="1" applyFont="1" applyBorder="1" applyAlignment="1">
      <alignment horizontal="right" vertical="top" wrapText="1"/>
    </xf>
    <xf numFmtId="0" fontId="6" fillId="0" borderId="24" xfId="0" applyFont="1" applyBorder="1" applyAlignment="1">
      <alignment horizontal="left" vertical="top"/>
    </xf>
    <xf numFmtId="0" fontId="6" fillId="0" borderId="25" xfId="0" applyFont="1" applyBorder="1" applyAlignment="1">
      <alignment vertical="top"/>
    </xf>
    <xf numFmtId="14" fontId="4" fillId="0" borderId="23" xfId="0" applyNumberFormat="1" applyFont="1" applyBorder="1" applyAlignment="1">
      <alignment horizontal="left" vertical="top" wrapText="1"/>
    </xf>
    <xf numFmtId="0" fontId="4" fillId="0" borderId="23" xfId="0" applyFont="1" applyBorder="1" applyAlignment="1">
      <alignment horizontal="center" vertical="top" wrapText="1"/>
    </xf>
    <xf numFmtId="164" fontId="3" fillId="0" borderId="10" xfId="0" applyNumberFormat="1" applyFont="1" applyBorder="1" applyAlignment="1">
      <alignment horizontal="right" vertical="top" wrapText="1"/>
    </xf>
    <xf numFmtId="0" fontId="3" fillId="0" borderId="10" xfId="0" applyFont="1" applyBorder="1" applyAlignment="1">
      <alignment horizontal="center" vertical="top" wrapText="1"/>
    </xf>
    <xf numFmtId="0" fontId="6" fillId="0" borderId="15" xfId="0" applyFont="1" applyBorder="1" applyAlignment="1">
      <alignment vertical="top"/>
    </xf>
    <xf numFmtId="164" fontId="3" fillId="0" borderId="0" xfId="2" applyNumberFormat="1" applyFont="1" applyFill="1" applyBorder="1" applyAlignment="1">
      <alignment horizontal="right" vertical="top" wrapText="1"/>
    </xf>
    <xf numFmtId="164" fontId="3" fillId="0" borderId="0" xfId="0" applyNumberFormat="1" applyFont="1" applyAlignment="1">
      <alignment horizontal="right" vertical="top" wrapText="1"/>
    </xf>
    <xf numFmtId="0" fontId="11" fillId="0" borderId="0" xfId="0" applyFont="1" applyAlignment="1">
      <alignment wrapText="1"/>
    </xf>
    <xf numFmtId="0" fontId="6" fillId="0" borderId="17" xfId="0" applyFont="1" applyBorder="1" applyAlignment="1">
      <alignment horizontal="left" vertical="top"/>
    </xf>
    <xf numFmtId="164" fontId="3" fillId="0" borderId="11" xfId="2" applyNumberFormat="1" applyFont="1" applyFill="1" applyBorder="1" applyAlignment="1">
      <alignment horizontal="right" vertical="top" wrapText="1"/>
    </xf>
    <xf numFmtId="164" fontId="3" fillId="0" borderId="19" xfId="0" applyNumberFormat="1" applyFont="1" applyBorder="1" applyAlignment="1">
      <alignment horizontal="right" vertical="top" wrapText="1"/>
    </xf>
    <xf numFmtId="14" fontId="4" fillId="0" borderId="11" xfId="0" applyNumberFormat="1" applyFont="1" applyBorder="1" applyAlignment="1">
      <alignment horizontal="left" vertical="top" wrapText="1"/>
    </xf>
    <xf numFmtId="0" fontId="6" fillId="0" borderId="14" xfId="0" applyFont="1" applyBorder="1" applyAlignment="1">
      <alignment horizontal="left" vertical="top" wrapText="1"/>
    </xf>
    <xf numFmtId="0" fontId="4" fillId="0" borderId="14" xfId="0" applyFont="1" applyBorder="1" applyAlignment="1">
      <alignment horizontal="center" vertical="top" wrapText="1"/>
    </xf>
    <xf numFmtId="14" fontId="4" fillId="0" borderId="14" xfId="0" applyNumberFormat="1" applyFont="1" applyBorder="1" applyAlignment="1">
      <alignment horizontal="left" vertical="top" wrapText="1"/>
    </xf>
    <xf numFmtId="164" fontId="3" fillId="0" borderId="14" xfId="2" applyNumberFormat="1" applyFont="1" applyFill="1" applyBorder="1" applyAlignment="1">
      <alignment horizontal="right" vertical="top" wrapText="1"/>
    </xf>
    <xf numFmtId="0" fontId="3" fillId="0" borderId="23" xfId="0" applyFont="1" applyBorder="1" applyAlignment="1">
      <alignment horizontal="left" vertical="top" wrapText="1"/>
    </xf>
    <xf numFmtId="0" fontId="6" fillId="0" borderId="23" xfId="4" applyFont="1" applyBorder="1" applyAlignment="1">
      <alignment horizontal="left" vertical="top" wrapText="1"/>
    </xf>
    <xf numFmtId="164" fontId="4" fillId="0" borderId="8" xfId="2" applyNumberFormat="1" applyFont="1" applyFill="1" applyBorder="1" applyAlignment="1">
      <alignment horizontal="right" vertical="top" wrapText="1"/>
    </xf>
    <xf numFmtId="0" fontId="3" fillId="0" borderId="19" xfId="0" applyFont="1" applyBorder="1" applyAlignment="1">
      <alignment horizontal="center" vertical="top" wrapText="1"/>
    </xf>
    <xf numFmtId="0" fontId="6" fillId="0" borderId="14" xfId="4" applyFont="1" applyBorder="1" applyAlignment="1">
      <alignment horizontal="left" vertical="top" wrapText="1"/>
    </xf>
    <xf numFmtId="0" fontId="6" fillId="0" borderId="11" xfId="4" applyFont="1" applyBorder="1" applyAlignment="1">
      <alignment horizontal="left" vertical="top" wrapText="1"/>
    </xf>
    <xf numFmtId="164" fontId="3" fillId="0" borderId="1" xfId="2" applyNumberFormat="1" applyFont="1" applyFill="1" applyBorder="1" applyAlignment="1">
      <alignment horizontal="right" vertical="top" wrapText="1"/>
    </xf>
    <xf numFmtId="0" fontId="6" fillId="0" borderId="1" xfId="0" applyFont="1" applyBorder="1" applyAlignment="1">
      <alignment vertical="top"/>
    </xf>
    <xf numFmtId="0" fontId="6" fillId="0" borderId="2" xfId="0" applyFont="1" applyBorder="1" applyAlignment="1">
      <alignment horizontal="left" vertical="top"/>
    </xf>
    <xf numFmtId="0" fontId="3" fillId="0" borderId="7" xfId="0" applyFont="1" applyBorder="1" applyAlignment="1">
      <alignment vertical="top"/>
    </xf>
    <xf numFmtId="0" fontId="3" fillId="0" borderId="8" xfId="0" applyFont="1" applyBorder="1" applyAlignment="1">
      <alignment vertical="top" wrapText="1"/>
    </xf>
    <xf numFmtId="14" fontId="3" fillId="6" borderId="14" xfId="0" applyNumberFormat="1" applyFont="1" applyFill="1" applyBorder="1" applyAlignment="1">
      <alignment horizontal="center" vertical="top"/>
    </xf>
    <xf numFmtId="14" fontId="3" fillId="0" borderId="10" xfId="0" applyNumberFormat="1" applyFont="1" applyBorder="1" applyAlignment="1">
      <alignment horizontal="center" vertical="top"/>
    </xf>
    <xf numFmtId="164" fontId="3" fillId="0" borderId="11" xfId="0" applyNumberFormat="1" applyFont="1" applyBorder="1" applyAlignment="1">
      <alignment horizontal="right" vertical="top"/>
    </xf>
    <xf numFmtId="164" fontId="3" fillId="0" borderId="14" xfId="0" applyNumberFormat="1" applyFont="1" applyBorder="1" applyAlignment="1">
      <alignment horizontal="right" vertical="top"/>
    </xf>
    <xf numFmtId="0" fontId="3" fillId="0" borderId="9" xfId="0" applyFont="1" applyBorder="1" applyAlignment="1">
      <alignment horizontal="center" vertical="top"/>
    </xf>
    <xf numFmtId="0" fontId="12" fillId="0" borderId="7" xfId="0" applyFont="1" applyBorder="1" applyAlignment="1">
      <alignment vertical="top"/>
    </xf>
    <xf numFmtId="0" fontId="13" fillId="0" borderId="8" xfId="3" applyFont="1" applyBorder="1" applyAlignment="1">
      <alignment horizontal="left" vertical="top" wrapText="1"/>
    </xf>
    <xf numFmtId="0" fontId="3" fillId="0" borderId="8" xfId="0" applyFont="1" applyBorder="1" applyAlignment="1">
      <alignment vertical="top"/>
    </xf>
    <xf numFmtId="164" fontId="3" fillId="0" borderId="25" xfId="2" applyNumberFormat="1" applyFont="1" applyFill="1" applyBorder="1" applyAlignment="1">
      <alignment horizontal="right" vertical="top" wrapText="1"/>
    </xf>
    <xf numFmtId="164" fontId="3" fillId="0" borderId="23" xfId="0" applyNumberFormat="1" applyFont="1" applyBorder="1" applyAlignment="1">
      <alignment horizontal="right" vertical="top" wrapText="1"/>
    </xf>
    <xf numFmtId="0" fontId="3" fillId="0" borderId="24" xfId="0" applyFont="1" applyBorder="1" applyAlignment="1">
      <alignment horizontal="center"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164" fontId="3" fillId="0" borderId="6" xfId="0" applyNumberFormat="1" applyFont="1" applyBorder="1" applyAlignment="1">
      <alignment horizontal="right" vertical="top" wrapText="1"/>
    </xf>
    <xf numFmtId="0" fontId="6" fillId="0" borderId="5" xfId="0" applyFont="1" applyBorder="1" applyAlignment="1">
      <alignment vertical="top"/>
    </xf>
    <xf numFmtId="0" fontId="3" fillId="0" borderId="27" xfId="0" applyFont="1" applyBorder="1" applyAlignment="1">
      <alignment horizontal="left" vertical="top" wrapText="1"/>
    </xf>
    <xf numFmtId="164" fontId="3" fillId="0" borderId="14" xfId="0" applyNumberFormat="1" applyFont="1" applyBorder="1" applyAlignment="1">
      <alignment horizontal="right" vertical="top" wrapText="1"/>
    </xf>
    <xf numFmtId="0" fontId="13" fillId="0" borderId="1" xfId="3" applyFont="1" applyBorder="1" applyAlignment="1">
      <alignment horizontal="left" vertical="top" wrapText="1"/>
    </xf>
    <xf numFmtId="164" fontId="3" fillId="0" borderId="28" xfId="2" applyNumberFormat="1" applyFont="1" applyFill="1" applyBorder="1" applyAlignment="1">
      <alignment horizontal="right" vertical="top" wrapText="1"/>
    </xf>
    <xf numFmtId="0" fontId="14" fillId="0" borderId="5" xfId="0" applyFont="1" applyBorder="1" applyAlignment="1">
      <alignment vertical="top"/>
    </xf>
    <xf numFmtId="14" fontId="5" fillId="0" borderId="10" xfId="0" applyNumberFormat="1" applyFont="1" applyBorder="1" applyAlignment="1">
      <alignment horizontal="left" vertical="top" wrapText="1"/>
    </xf>
    <xf numFmtId="0" fontId="6" fillId="0" borderId="15" xfId="0" applyFont="1" applyBorder="1" applyAlignment="1">
      <alignment horizontal="left" vertical="top" wrapText="1"/>
    </xf>
    <xf numFmtId="0" fontId="5"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164" fontId="4" fillId="0" borderId="5" xfId="0" applyNumberFormat="1" applyFont="1" applyBorder="1" applyAlignment="1">
      <alignment horizontal="right" vertical="top" wrapText="1"/>
    </xf>
    <xf numFmtId="0" fontId="4" fillId="0" borderId="15" xfId="0" applyFont="1" applyBorder="1" applyAlignment="1">
      <alignment horizontal="left" vertical="top" wrapText="1"/>
    </xf>
    <xf numFmtId="0" fontId="4" fillId="0" borderId="18" xfId="0" applyFont="1" applyBorder="1" applyAlignment="1">
      <alignment horizontal="left" vertical="top" wrapText="1"/>
    </xf>
    <xf numFmtId="0" fontId="4" fillId="0" borderId="23" xfId="0" applyFont="1" applyBorder="1" applyAlignment="1">
      <alignment horizontal="left" vertical="top" wrapText="1"/>
    </xf>
    <xf numFmtId="14" fontId="4" fillId="0" borderId="13" xfId="0" applyNumberFormat="1" applyFont="1" applyBorder="1" applyAlignment="1">
      <alignment horizontal="left" vertical="top" wrapText="1"/>
    </xf>
    <xf numFmtId="14" fontId="3" fillId="0" borderId="23" xfId="0" applyNumberFormat="1" applyFont="1" applyBorder="1" applyAlignment="1">
      <alignment horizontal="left" vertical="top" wrapText="1"/>
    </xf>
    <xf numFmtId="164" fontId="4" fillId="0" borderId="0" xfId="0" applyNumberFormat="1" applyFont="1" applyAlignment="1">
      <alignment horizontal="right" vertical="top" wrapText="1"/>
    </xf>
    <xf numFmtId="164" fontId="4" fillId="0" borderId="10" xfId="0" applyNumberFormat="1" applyFont="1" applyBorder="1" applyAlignment="1">
      <alignment horizontal="right" vertical="top" wrapText="1"/>
    </xf>
    <xf numFmtId="0" fontId="4" fillId="0" borderId="25" xfId="0" applyFont="1" applyBorder="1" applyAlignment="1">
      <alignment horizontal="center" vertical="top" wrapText="1"/>
    </xf>
    <xf numFmtId="0" fontId="15" fillId="0" borderId="5" xfId="0" applyFont="1" applyBorder="1" applyAlignment="1">
      <alignment vertical="top"/>
    </xf>
    <xf numFmtId="0" fontId="3" fillId="0" borderId="6" xfId="0" applyFont="1" applyBorder="1" applyAlignment="1">
      <alignment vertical="top"/>
    </xf>
    <xf numFmtId="6" fontId="3" fillId="0" borderId="5" xfId="0" applyNumberFormat="1" applyFont="1" applyBorder="1" applyAlignment="1">
      <alignment vertical="top"/>
    </xf>
    <xf numFmtId="0" fontId="4" fillId="0" borderId="15" xfId="0" applyFont="1" applyBorder="1" applyAlignment="1">
      <alignment horizontal="center" vertical="top" wrapText="1"/>
    </xf>
    <xf numFmtId="0" fontId="4" fillId="0" borderId="0" xfId="0" applyFont="1" applyAlignment="1">
      <alignment horizontal="left" vertical="top" wrapText="1"/>
    </xf>
    <xf numFmtId="0" fontId="3" fillId="0" borderId="12" xfId="0" applyFont="1" applyBorder="1" applyAlignment="1">
      <alignment horizontal="left" wrapText="1"/>
    </xf>
    <xf numFmtId="0" fontId="3" fillId="0" borderId="10" xfId="0" applyFont="1" applyBorder="1" applyAlignment="1">
      <alignment horizontal="left" wrapText="1"/>
    </xf>
    <xf numFmtId="14" fontId="3" fillId="0" borderId="5" xfId="0" applyNumberFormat="1" applyFont="1" applyBorder="1" applyAlignment="1">
      <alignment horizontal="left" wrapText="1"/>
    </xf>
    <xf numFmtId="14" fontId="4" fillId="0" borderId="5" xfId="0" applyNumberFormat="1" applyFont="1" applyBorder="1" applyAlignment="1">
      <alignment horizontal="left" wrapText="1"/>
    </xf>
    <xf numFmtId="164" fontId="3" fillId="0" borderId="6" xfId="2" applyNumberFormat="1" applyFont="1" applyFill="1" applyBorder="1" applyAlignment="1">
      <alignment horizontal="right" wrapText="1"/>
    </xf>
    <xf numFmtId="164" fontId="4" fillId="0" borderId="5" xfId="0" applyNumberFormat="1" applyFont="1" applyBorder="1" applyAlignment="1">
      <alignment horizontal="right" wrapText="1"/>
    </xf>
    <xf numFmtId="0" fontId="3" fillId="0" borderId="13" xfId="0" applyFont="1" applyBorder="1" applyAlignment="1">
      <alignment horizontal="center" wrapText="1"/>
    </xf>
    <xf numFmtId="0" fontId="3" fillId="0" borderId="23" xfId="0" applyFont="1" applyBorder="1" applyAlignment="1">
      <alignment horizontal="left" wrapText="1"/>
    </xf>
    <xf numFmtId="0" fontId="4" fillId="0" borderId="14" xfId="0" applyFont="1" applyBorder="1" applyAlignment="1">
      <alignment horizontal="left" vertical="top" wrapText="1"/>
    </xf>
    <xf numFmtId="0" fontId="6" fillId="0" borderId="14" xfId="0" applyFont="1" applyBorder="1"/>
    <xf numFmtId="164" fontId="4" fillId="0" borderId="14" xfId="2" applyNumberFormat="1" applyFont="1" applyFill="1" applyBorder="1" applyAlignment="1">
      <alignment horizontal="right" vertical="top" wrapText="1"/>
    </xf>
    <xf numFmtId="0" fontId="4" fillId="0" borderId="2" xfId="0" applyFont="1" applyBorder="1" applyAlignment="1">
      <alignment horizontal="center"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164" fontId="3" fillId="0" borderId="8" xfId="0" applyNumberFormat="1" applyFont="1" applyBorder="1" applyAlignment="1">
      <alignment horizontal="right" vertical="top"/>
    </xf>
    <xf numFmtId="0" fontId="4" fillId="0" borderId="9" xfId="0" applyFont="1" applyBorder="1" applyAlignment="1">
      <alignment horizontal="left" vertical="top" wrapText="1"/>
    </xf>
    <xf numFmtId="164" fontId="4" fillId="0" borderId="1" xfId="0" applyNumberFormat="1" applyFont="1" applyBorder="1" applyAlignment="1">
      <alignment horizontal="right" vertical="top" wrapText="1"/>
    </xf>
    <xf numFmtId="164" fontId="3" fillId="0" borderId="8" xfId="2" applyNumberFormat="1" applyFont="1" applyBorder="1" applyAlignment="1">
      <alignment horizontal="right" vertical="top" wrapText="1"/>
    </xf>
    <xf numFmtId="164" fontId="3" fillId="0" borderId="8" xfId="1" applyNumberFormat="1" applyFont="1" applyBorder="1" applyAlignment="1">
      <alignment horizontal="right" vertical="top" wrapText="1"/>
    </xf>
    <xf numFmtId="14" fontId="4" fillId="0" borderId="2" xfId="0" applyNumberFormat="1" applyFont="1" applyBorder="1" applyAlignment="1">
      <alignment horizontal="left" vertical="top" wrapText="1"/>
    </xf>
    <xf numFmtId="0" fontId="6" fillId="0" borderId="1" xfId="0" applyFont="1" applyBorder="1"/>
    <xf numFmtId="14" fontId="5" fillId="0" borderId="1" xfId="0" applyNumberFormat="1" applyFont="1" applyBorder="1" applyAlignment="1">
      <alignment horizontal="left" vertical="top" wrapText="1"/>
    </xf>
    <xf numFmtId="164" fontId="4" fillId="0" borderId="22" xfId="2" applyNumberFormat="1" applyFont="1" applyFill="1" applyBorder="1" applyAlignment="1">
      <alignment horizontal="right" vertical="top" wrapText="1"/>
    </xf>
    <xf numFmtId="164" fontId="4" fillId="0" borderId="20" xfId="2" applyNumberFormat="1" applyFont="1" applyFill="1" applyBorder="1" applyAlignment="1">
      <alignment horizontal="right" vertical="top" wrapText="1"/>
    </xf>
    <xf numFmtId="0" fontId="4" fillId="0" borderId="17" xfId="0" applyFont="1" applyBorder="1" applyAlignment="1">
      <alignment horizontal="center" vertical="top" wrapText="1"/>
    </xf>
    <xf numFmtId="0" fontId="4" fillId="0" borderId="3" xfId="0" applyFont="1" applyBorder="1" applyAlignment="1">
      <alignment horizontal="left" vertical="top" wrapText="1"/>
    </xf>
    <xf numFmtId="0" fontId="6" fillId="0" borderId="3" xfId="0" applyFont="1" applyBorder="1"/>
    <xf numFmtId="14" fontId="6" fillId="0" borderId="3" xfId="0" applyNumberFormat="1" applyFont="1" applyBorder="1" applyAlignment="1">
      <alignment horizontal="left" vertical="top" wrapText="1"/>
    </xf>
    <xf numFmtId="164" fontId="4" fillId="0" borderId="16" xfId="2" applyNumberFormat="1" applyFont="1" applyFill="1" applyBorder="1" applyAlignment="1">
      <alignment horizontal="right" vertical="top" wrapText="1"/>
    </xf>
    <xf numFmtId="164" fontId="4" fillId="0" borderId="3" xfId="2" applyNumberFormat="1" applyFont="1" applyFill="1" applyBorder="1" applyAlignment="1">
      <alignment horizontal="right" vertical="top" wrapText="1"/>
    </xf>
    <xf numFmtId="0" fontId="6" fillId="0" borderId="5" xfId="0" applyFont="1" applyBorder="1"/>
    <xf numFmtId="14" fontId="6" fillId="0" borderId="5" xfId="0" applyNumberFormat="1" applyFont="1" applyBorder="1" applyAlignment="1">
      <alignment horizontal="left" vertical="top" wrapText="1"/>
    </xf>
    <xf numFmtId="0" fontId="6" fillId="0" borderId="8" xfId="0" applyFont="1" applyBorder="1" applyAlignment="1">
      <alignment vertical="top"/>
    </xf>
    <xf numFmtId="0" fontId="6" fillId="0" borderId="8" xfId="0" applyFont="1" applyBorder="1" applyAlignment="1">
      <alignment horizontal="left" vertical="top"/>
    </xf>
    <xf numFmtId="0" fontId="6" fillId="0" borderId="9" xfId="0" applyFont="1" applyBorder="1" applyAlignment="1">
      <alignment horizontal="left" vertical="top" wrapText="1"/>
    </xf>
    <xf numFmtId="0" fontId="3" fillId="0" borderId="9" xfId="0" applyFont="1" applyBorder="1" applyAlignment="1">
      <alignment vertical="top"/>
    </xf>
    <xf numFmtId="0" fontId="3" fillId="0" borderId="5" xfId="0" applyFont="1" applyBorder="1" applyAlignment="1">
      <alignment vertical="top"/>
    </xf>
    <xf numFmtId="14" fontId="3" fillId="6" borderId="5" xfId="0" applyNumberFormat="1" applyFont="1" applyFill="1" applyBorder="1" applyAlignment="1">
      <alignment horizontal="left" vertical="top"/>
    </xf>
    <xf numFmtId="14" fontId="3" fillId="0" borderId="5" xfId="0" applyNumberFormat="1" applyFont="1" applyBorder="1" applyAlignment="1">
      <alignment horizontal="center" vertical="top"/>
    </xf>
    <xf numFmtId="0" fontId="12" fillId="0" borderId="5" xfId="0" applyFont="1" applyBorder="1" applyAlignment="1">
      <alignment vertical="top"/>
    </xf>
    <xf numFmtId="0" fontId="13" fillId="0" borderId="5" xfId="3" applyFont="1" applyBorder="1" applyAlignment="1">
      <alignment horizontal="left" vertical="top" wrapText="1"/>
    </xf>
    <xf numFmtId="0" fontId="3" fillId="0" borderId="5" xfId="0" applyFont="1" applyBorder="1" applyAlignment="1">
      <alignment vertical="top" wrapText="1"/>
    </xf>
    <xf numFmtId="0" fontId="16" fillId="0" borderId="8" xfId="0" applyFont="1" applyBorder="1" applyAlignment="1">
      <alignment vertical="top"/>
    </xf>
    <xf numFmtId="0" fontId="4" fillId="0" borderId="7" xfId="0" applyFont="1" applyBorder="1" applyAlignment="1">
      <alignment horizontal="left" vertical="top" wrapText="1"/>
    </xf>
    <xf numFmtId="0" fontId="4" fillId="0" borderId="9" xfId="0" applyFont="1" applyBorder="1" applyAlignment="1">
      <alignment horizontal="center" vertical="top" wrapText="1"/>
    </xf>
    <xf numFmtId="0" fontId="6" fillId="0" borderId="8" xfId="0" applyFont="1" applyBorder="1" applyAlignment="1">
      <alignment vertical="top" wrapText="1"/>
    </xf>
    <xf numFmtId="0" fontId="6" fillId="0" borderId="5" xfId="0" applyFont="1" applyBorder="1" applyAlignment="1">
      <alignment horizontal="left" vertical="top"/>
    </xf>
    <xf numFmtId="0" fontId="6" fillId="0" borderId="1" xfId="0" applyFont="1" applyBorder="1" applyAlignment="1">
      <alignment vertical="top" wrapText="1"/>
    </xf>
    <xf numFmtId="0" fontId="17" fillId="0" borderId="5" xfId="0" applyFont="1" applyBorder="1" applyAlignment="1">
      <alignment vertical="top"/>
    </xf>
    <xf numFmtId="0" fontId="11" fillId="0" borderId="5" xfId="0" applyFont="1" applyBorder="1" applyAlignment="1">
      <alignment vertical="top"/>
    </xf>
    <xf numFmtId="0" fontId="4" fillId="0" borderId="16" xfId="0" applyFont="1" applyBorder="1" applyAlignment="1">
      <alignment horizontal="left" vertical="top" wrapText="1"/>
    </xf>
    <xf numFmtId="0" fontId="3" fillId="0" borderId="3" xfId="0" applyFont="1" applyBorder="1" applyAlignment="1">
      <alignment vertical="top" wrapText="1"/>
    </xf>
    <xf numFmtId="0" fontId="3" fillId="0" borderId="3" xfId="0" applyFont="1" applyBorder="1" applyAlignment="1">
      <alignment vertical="top"/>
    </xf>
    <xf numFmtId="0" fontId="4" fillId="0" borderId="17" xfId="0" applyFont="1" applyBorder="1" applyAlignment="1">
      <alignment horizontal="left" vertical="top" wrapText="1"/>
    </xf>
    <xf numFmtId="164" fontId="4" fillId="0" borderId="1" xfId="2" applyNumberFormat="1" applyFont="1" applyFill="1" applyBorder="1" applyAlignment="1">
      <alignment horizontal="right" vertical="top" wrapText="1"/>
    </xf>
    <xf numFmtId="164" fontId="4" fillId="0" borderId="2" xfId="2" applyNumberFormat="1" applyFont="1" applyFill="1" applyBorder="1" applyAlignment="1">
      <alignment horizontal="right" vertical="top" wrapText="1"/>
    </xf>
    <xf numFmtId="0" fontId="6" fillId="0" borderId="3" xfId="0" applyFont="1" applyBorder="1" applyAlignment="1">
      <alignment horizontal="left" vertical="top"/>
    </xf>
    <xf numFmtId="14" fontId="4" fillId="0" borderId="9" xfId="0" applyNumberFormat="1" applyFont="1" applyBorder="1" applyAlignment="1">
      <alignment horizontal="left" vertical="top" wrapText="1"/>
    </xf>
    <xf numFmtId="0" fontId="6" fillId="0" borderId="5" xfId="3" applyFont="1" applyBorder="1" applyAlignment="1">
      <alignment horizontal="left" vertical="top" wrapText="1"/>
    </xf>
    <xf numFmtId="14" fontId="3" fillId="0" borderId="14" xfId="0" applyNumberFormat="1" applyFont="1" applyBorder="1" applyAlignment="1">
      <alignment horizontal="left" vertical="top" wrapText="1"/>
    </xf>
    <xf numFmtId="164" fontId="3" fillId="0" borderId="14" xfId="2" applyNumberFormat="1" applyFont="1" applyBorder="1" applyAlignment="1">
      <alignment horizontal="right" vertical="top" wrapText="1"/>
    </xf>
    <xf numFmtId="164" fontId="3" fillId="0" borderId="14" xfId="1" applyNumberFormat="1" applyFont="1" applyBorder="1" applyAlignment="1">
      <alignment horizontal="right" vertical="top" wrapText="1"/>
    </xf>
    <xf numFmtId="164" fontId="5" fillId="0" borderId="14" xfId="2" applyNumberFormat="1" applyFont="1" applyFill="1" applyBorder="1" applyAlignment="1">
      <alignment horizontal="right" vertical="top" wrapText="1"/>
    </xf>
    <xf numFmtId="14" fontId="3" fillId="0" borderId="8" xfId="0" applyNumberFormat="1" applyFont="1" applyBorder="1" applyAlignment="1">
      <alignment horizontal="left" vertical="top"/>
    </xf>
    <xf numFmtId="0" fontId="3" fillId="0" borderId="8" xfId="0" applyFont="1" applyBorder="1" applyAlignment="1">
      <alignment horizontal="center" vertical="top"/>
    </xf>
    <xf numFmtId="164" fontId="3" fillId="0" borderId="1" xfId="0" applyNumberFormat="1" applyFont="1" applyBorder="1" applyAlignment="1">
      <alignment horizontal="right" vertical="top"/>
    </xf>
    <xf numFmtId="0" fontId="3" fillId="0" borderId="2" xfId="0" applyFont="1" applyBorder="1" applyAlignment="1">
      <alignment horizontal="center" vertical="top"/>
    </xf>
    <xf numFmtId="0" fontId="3" fillId="0" borderId="21" xfId="0" applyFont="1" applyBorder="1" applyAlignment="1">
      <alignment horizontal="left" vertical="top"/>
    </xf>
    <xf numFmtId="0" fontId="3" fillId="0" borderId="1" xfId="0" applyFont="1" applyBorder="1" applyAlignment="1">
      <alignment horizontal="center" vertical="top"/>
    </xf>
    <xf numFmtId="14" fontId="3" fillId="0" borderId="1" xfId="0" applyNumberFormat="1" applyFont="1" applyBorder="1" applyAlignment="1">
      <alignment horizontal="left" vertical="top"/>
    </xf>
    <xf numFmtId="0" fontId="3" fillId="0" borderId="0" xfId="0" applyFont="1" applyAlignment="1">
      <alignment horizontal="center" vertical="top" wrapText="1"/>
    </xf>
    <xf numFmtId="0" fontId="3" fillId="0" borderId="10" xfId="0" applyFont="1" applyBorder="1" applyAlignment="1">
      <alignment horizontal="left" vertical="top"/>
    </xf>
    <xf numFmtId="14" fontId="3" fillId="0" borderId="10" xfId="0" applyNumberFormat="1" applyFont="1" applyBorder="1" applyAlignment="1">
      <alignment horizontal="left" vertical="top" wrapText="1"/>
    </xf>
    <xf numFmtId="164" fontId="3" fillId="0" borderId="10" xfId="0" applyNumberFormat="1" applyFont="1" applyBorder="1" applyAlignment="1">
      <alignment horizontal="right" vertical="top"/>
    </xf>
    <xf numFmtId="0" fontId="13" fillId="0" borderId="13" xfId="3" applyFont="1" applyBorder="1" applyAlignment="1">
      <alignment horizontal="left" vertical="top" wrapText="1"/>
    </xf>
    <xf numFmtId="0" fontId="4" fillId="0" borderId="22" xfId="0" applyFont="1" applyBorder="1" applyAlignment="1">
      <alignment horizontal="left" vertical="top" wrapText="1"/>
    </xf>
    <xf numFmtId="0" fontId="3" fillId="0" borderId="14" xfId="0" applyFont="1" applyBorder="1" applyAlignment="1">
      <alignment horizontal="left" vertical="top"/>
    </xf>
    <xf numFmtId="0" fontId="18" fillId="0" borderId="5" xfId="0" applyFont="1" applyBorder="1" applyAlignment="1">
      <alignment vertical="center"/>
    </xf>
    <xf numFmtId="0" fontId="3" fillId="0" borderId="10" xfId="4" applyFont="1" applyBorder="1" applyAlignment="1">
      <alignment horizontal="left" vertical="top" wrapText="1"/>
    </xf>
    <xf numFmtId="0" fontId="3" fillId="0" borderId="13" xfId="4" applyFont="1" applyBorder="1" applyAlignment="1">
      <alignment horizontal="left" vertical="top" wrapText="1"/>
    </xf>
    <xf numFmtId="14" fontId="3" fillId="6" borderId="8" xfId="0" applyNumberFormat="1" applyFont="1" applyFill="1" applyBorder="1" applyAlignment="1">
      <alignment horizontal="center" vertical="top"/>
    </xf>
    <xf numFmtId="14" fontId="3" fillId="0" borderId="8" xfId="0" applyNumberFormat="1" applyFont="1" applyBorder="1" applyAlignment="1">
      <alignment horizontal="center" vertical="top"/>
    </xf>
    <xf numFmtId="0" fontId="3" fillId="0" borderId="19" xfId="0" applyFont="1" applyBorder="1" applyAlignment="1">
      <alignment horizontal="center" vertical="top"/>
    </xf>
    <xf numFmtId="0" fontId="3" fillId="0" borderId="11" xfId="0" applyFont="1" applyBorder="1" applyAlignment="1">
      <alignment vertical="top"/>
    </xf>
    <xf numFmtId="0" fontId="13" fillId="0" borderId="14" xfId="3"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3" fillId="0" borderId="14" xfId="0" applyFont="1" applyBorder="1" applyAlignment="1">
      <alignment vertical="top" wrapText="1"/>
    </xf>
    <xf numFmtId="0" fontId="3" fillId="0" borderId="4" xfId="0" applyFont="1" applyBorder="1" applyAlignment="1">
      <alignment horizontal="left" vertical="top"/>
    </xf>
    <xf numFmtId="0" fontId="4" fillId="0" borderId="11" xfId="0" applyFont="1" applyBorder="1" applyAlignment="1">
      <alignment horizontal="left" vertical="top" wrapText="1"/>
    </xf>
    <xf numFmtId="0" fontId="18" fillId="0" borderId="7" xfId="0" applyFont="1" applyBorder="1"/>
    <xf numFmtId="164" fontId="3" fillId="0" borderId="4" xfId="2" applyNumberFormat="1" applyFont="1" applyFill="1" applyBorder="1" applyAlignment="1">
      <alignment horizontal="right" vertical="top" wrapText="1"/>
    </xf>
    <xf numFmtId="0" fontId="3" fillId="0" borderId="1" xfId="0" applyFont="1" applyBorder="1" applyAlignment="1">
      <alignment horizontal="center" vertical="top" wrapText="1"/>
    </xf>
    <xf numFmtId="0" fontId="3" fillId="0" borderId="6" xfId="0" applyFont="1" applyBorder="1"/>
    <xf numFmtId="14" fontId="3" fillId="0" borderId="3" xfId="0" applyNumberFormat="1" applyFont="1" applyBorder="1" applyAlignment="1">
      <alignment horizontal="left" vertical="top" wrapText="1"/>
    </xf>
    <xf numFmtId="6" fontId="3" fillId="0" borderId="16" xfId="0" applyNumberFormat="1" applyFont="1" applyBorder="1" applyAlignment="1">
      <alignment vertical="top"/>
    </xf>
    <xf numFmtId="164" fontId="4" fillId="0" borderId="4" xfId="0" applyNumberFormat="1" applyFont="1" applyBorder="1" applyAlignment="1">
      <alignment horizontal="right" vertical="top" wrapText="1"/>
    </xf>
    <xf numFmtId="0" fontId="4" fillId="0" borderId="31" xfId="0" applyFont="1" applyBorder="1" applyAlignment="1">
      <alignment horizontal="left" vertical="top" wrapText="1"/>
    </xf>
    <xf numFmtId="164" fontId="3" fillId="0" borderId="13" xfId="2" applyNumberFormat="1" applyFont="1" applyFill="1" applyBorder="1" applyAlignment="1">
      <alignment horizontal="right" vertical="top" wrapText="1"/>
    </xf>
    <xf numFmtId="0" fontId="18" fillId="0" borderId="5" xfId="0" applyFont="1" applyBorder="1"/>
    <xf numFmtId="0" fontId="13" fillId="0" borderId="10" xfId="3" applyFont="1" applyBorder="1" applyAlignment="1">
      <alignment horizontal="left" vertical="top" wrapText="1"/>
    </xf>
    <xf numFmtId="0" fontId="3" fillId="0" borderId="0" xfId="0" applyFont="1" applyAlignment="1">
      <alignment horizontal="left"/>
    </xf>
    <xf numFmtId="14" fontId="4" fillId="0" borderId="15" xfId="0" applyNumberFormat="1" applyFont="1" applyBorder="1" applyAlignment="1">
      <alignment horizontal="left" vertical="top" wrapText="1"/>
    </xf>
    <xf numFmtId="0" fontId="4" fillId="0" borderId="10" xfId="0" applyFont="1" applyBorder="1" applyAlignment="1">
      <alignment vertical="top" wrapText="1"/>
    </xf>
    <xf numFmtId="0" fontId="18" fillId="0" borderId="5" xfId="0" applyFont="1" applyBorder="1" applyAlignment="1">
      <alignment vertical="top"/>
    </xf>
    <xf numFmtId="0" fontId="18" fillId="0" borderId="5" xfId="0" applyFont="1" applyBorder="1" applyAlignment="1">
      <alignment vertical="top" wrapText="1"/>
    </xf>
    <xf numFmtId="0" fontId="9" fillId="0" borderId="5" xfId="0" applyFont="1" applyBorder="1" applyAlignment="1">
      <alignment vertical="top"/>
    </xf>
    <xf numFmtId="14" fontId="3" fillId="6" borderId="13" xfId="0" applyNumberFormat="1" applyFont="1" applyFill="1" applyBorder="1" applyAlignment="1">
      <alignment horizontal="center" vertical="top"/>
    </xf>
    <xf numFmtId="14" fontId="3" fillId="0" borderId="10" xfId="0" applyNumberFormat="1" applyFont="1" applyBorder="1" applyAlignment="1">
      <alignment horizontal="left" vertical="top"/>
    </xf>
    <xf numFmtId="0" fontId="3" fillId="0" borderId="10" xfId="0" applyFont="1" applyBorder="1" applyAlignment="1">
      <alignment vertical="top" wrapText="1"/>
    </xf>
    <xf numFmtId="0" fontId="3" fillId="7" borderId="0" xfId="0" applyFont="1" applyFill="1" applyAlignment="1">
      <alignment horizontal="left" vertical="top"/>
    </xf>
    <xf numFmtId="0" fontId="5" fillId="0" borderId="8" xfId="0" applyFont="1" applyBorder="1" applyAlignment="1">
      <alignment horizontal="left" vertical="top" wrapText="1"/>
    </xf>
    <xf numFmtId="14" fontId="3" fillId="0" borderId="1" xfId="0" applyNumberFormat="1" applyFont="1" applyBorder="1" applyAlignment="1">
      <alignment horizontal="left" vertical="top" wrapText="1"/>
    </xf>
    <xf numFmtId="14" fontId="4" fillId="0" borderId="6" xfId="0" applyNumberFormat="1" applyFont="1" applyBorder="1" applyAlignment="1">
      <alignment horizontal="left" vertical="top" wrapText="1"/>
    </xf>
    <xf numFmtId="14" fontId="4" fillId="0" borderId="22" xfId="0" applyNumberFormat="1" applyFont="1" applyBorder="1" applyAlignment="1">
      <alignment horizontal="left" vertical="top" wrapText="1"/>
    </xf>
    <xf numFmtId="14" fontId="3" fillId="0" borderId="8" xfId="0" applyNumberFormat="1" applyFont="1" applyBorder="1" applyAlignment="1">
      <alignment vertical="top" wrapText="1"/>
    </xf>
    <xf numFmtId="0" fontId="18" fillId="0" borderId="8" xfId="0" applyFont="1" applyBorder="1" applyAlignment="1">
      <alignment vertical="top"/>
    </xf>
    <xf numFmtId="0" fontId="18" fillId="0" borderId="8" xfId="0" applyFont="1" applyBorder="1" applyAlignment="1">
      <alignment horizontal="left" vertical="top" wrapText="1"/>
    </xf>
    <xf numFmtId="14" fontId="3" fillId="0" borderId="8" xfId="0" applyNumberFormat="1" applyFont="1" applyBorder="1" applyAlignment="1">
      <alignment vertical="top"/>
    </xf>
    <xf numFmtId="0" fontId="18" fillId="0" borderId="7" xfId="0" applyFont="1" applyBorder="1" applyAlignment="1">
      <alignment vertical="top"/>
    </xf>
    <xf numFmtId="0" fontId="3" fillId="0" borderId="0" xfId="0" applyFont="1" applyAlignment="1">
      <alignment vertical="top"/>
    </xf>
    <xf numFmtId="0" fontId="3" fillId="0" borderId="24" xfId="0" applyFont="1" applyBorder="1" applyAlignment="1">
      <alignment horizontal="left" vertical="top" wrapText="1"/>
    </xf>
    <xf numFmtId="14" fontId="4" fillId="0" borderId="25" xfId="0" applyNumberFormat="1" applyFont="1" applyBorder="1" applyAlignment="1">
      <alignment horizontal="left" vertical="top" wrapText="1"/>
    </xf>
    <xf numFmtId="164" fontId="4" fillId="0" borderId="3" xfId="0" applyNumberFormat="1" applyFont="1" applyBorder="1" applyAlignment="1">
      <alignment horizontal="right" vertical="top" wrapText="1"/>
    </xf>
    <xf numFmtId="0" fontId="3" fillId="0" borderId="5" xfId="4" applyFont="1" applyBorder="1" applyAlignment="1">
      <alignment horizontal="left" vertical="top" wrapText="1"/>
    </xf>
    <xf numFmtId="0" fontId="3" fillId="0" borderId="15" xfId="4" applyFont="1" applyBorder="1" applyAlignment="1">
      <alignment horizontal="left" vertical="top" wrapText="1"/>
    </xf>
    <xf numFmtId="164" fontId="5" fillId="0" borderId="10" xfId="2" applyNumberFormat="1" applyFont="1" applyFill="1" applyBorder="1" applyAlignment="1">
      <alignment horizontal="right" vertical="top" wrapText="1"/>
    </xf>
    <xf numFmtId="0" fontId="3" fillId="0" borderId="12" xfId="0" applyFont="1" applyBorder="1" applyAlignment="1">
      <alignment horizontal="left" vertical="top"/>
    </xf>
    <xf numFmtId="14" fontId="3" fillId="0" borderId="15" xfId="0" applyNumberFormat="1" applyFont="1" applyBorder="1" applyAlignment="1">
      <alignment horizontal="left" vertical="top"/>
    </xf>
    <xf numFmtId="0" fontId="3" fillId="0" borderId="6" xfId="0" applyFont="1" applyBorder="1" applyAlignment="1">
      <alignment horizontal="center" vertical="top"/>
    </xf>
    <xf numFmtId="0" fontId="3" fillId="0" borderId="15" xfId="0" applyFont="1" applyBorder="1" applyAlignment="1">
      <alignment horizontal="left" vertical="top"/>
    </xf>
    <xf numFmtId="14" fontId="5" fillId="0" borderId="13" xfId="0" applyNumberFormat="1" applyFont="1" applyBorder="1" applyAlignment="1">
      <alignment horizontal="left" vertical="top" wrapText="1"/>
    </xf>
    <xf numFmtId="164" fontId="3" fillId="0" borderId="13" xfId="0" applyNumberFormat="1" applyFont="1" applyBorder="1" applyAlignment="1">
      <alignment horizontal="right" vertical="top" wrapText="1"/>
    </xf>
    <xf numFmtId="0" fontId="3" fillId="0" borderId="12" xfId="0" applyFont="1" applyBorder="1" applyAlignment="1">
      <alignment horizontal="center" vertical="top" wrapText="1"/>
    </xf>
    <xf numFmtId="0" fontId="9" fillId="0" borderId="3" xfId="0" applyFont="1" applyBorder="1" applyAlignment="1">
      <alignment vertical="top" wrapText="1"/>
    </xf>
    <xf numFmtId="14" fontId="3" fillId="6" borderId="5" xfId="0" applyNumberFormat="1" applyFont="1" applyFill="1" applyBorder="1" applyAlignment="1">
      <alignment horizontal="center" vertical="top"/>
    </xf>
    <xf numFmtId="0" fontId="13" fillId="0" borderId="5" xfId="3" applyFont="1" applyBorder="1" applyAlignment="1">
      <alignment horizontal="center" vertical="top" wrapText="1"/>
    </xf>
    <xf numFmtId="0" fontId="6" fillId="0" borderId="3" xfId="0" applyFont="1" applyBorder="1" applyAlignment="1">
      <alignment vertical="top"/>
    </xf>
    <xf numFmtId="0" fontId="6" fillId="0" borderId="17" xfId="0" applyFont="1" applyBorder="1" applyAlignment="1">
      <alignment horizontal="left" vertical="top" wrapText="1"/>
    </xf>
    <xf numFmtId="0" fontId="3" fillId="0" borderId="17" xfId="0" applyFont="1" applyBorder="1" applyAlignment="1">
      <alignment vertical="top"/>
    </xf>
    <xf numFmtId="14" fontId="3" fillId="6" borderId="16" xfId="0" applyNumberFormat="1" applyFont="1" applyFill="1" applyBorder="1" applyAlignment="1">
      <alignment horizontal="center" vertical="top"/>
    </xf>
    <xf numFmtId="14" fontId="3" fillId="0" borderId="3" xfId="0" applyNumberFormat="1" applyFont="1" applyBorder="1" applyAlignment="1">
      <alignment horizontal="center" vertical="top"/>
    </xf>
    <xf numFmtId="0" fontId="12" fillId="0" borderId="3" xfId="0" applyFont="1" applyBorder="1" applyAlignment="1">
      <alignment vertical="top"/>
    </xf>
    <xf numFmtId="0" fontId="6" fillId="0" borderId="5" xfId="0" applyFont="1" applyBorder="1" applyAlignment="1">
      <alignment vertical="top" wrapText="1"/>
    </xf>
    <xf numFmtId="0" fontId="6" fillId="0" borderId="23" xfId="0" applyFont="1" applyBorder="1" applyAlignment="1">
      <alignment vertical="top"/>
    </xf>
    <xf numFmtId="0" fontId="3" fillId="0" borderId="24" xfId="0" applyFont="1" applyBorder="1" applyAlignment="1">
      <alignment horizontal="left" vertical="top"/>
    </xf>
    <xf numFmtId="0" fontId="18" fillId="0" borderId="23" xfId="0" applyFont="1" applyBorder="1" applyAlignment="1">
      <alignment vertical="top"/>
    </xf>
    <xf numFmtId="0" fontId="9" fillId="0" borderId="23" xfId="0" applyFont="1" applyBorder="1" applyAlignment="1">
      <alignment vertical="top"/>
    </xf>
    <xf numFmtId="14" fontId="3" fillId="6" borderId="23" xfId="0" applyNumberFormat="1" applyFont="1" applyFill="1" applyBorder="1" applyAlignment="1">
      <alignment horizontal="center" vertical="top"/>
    </xf>
    <xf numFmtId="8" fontId="18" fillId="0" borderId="10" xfId="0" applyNumberFormat="1" applyFont="1" applyBorder="1" applyAlignment="1">
      <alignment vertical="top"/>
    </xf>
    <xf numFmtId="0" fontId="3" fillId="0" borderId="10" xfId="0" applyFont="1" applyBorder="1" applyAlignment="1">
      <alignment horizontal="center" vertical="top"/>
    </xf>
    <xf numFmtId="0" fontId="18" fillId="0" borderId="10" xfId="0" applyFont="1" applyBorder="1" applyAlignment="1">
      <alignment vertical="top"/>
    </xf>
    <xf numFmtId="0" fontId="13" fillId="0" borderId="3" xfId="3" applyFont="1" applyBorder="1" applyAlignment="1">
      <alignment horizontal="center" vertical="top" wrapText="1"/>
    </xf>
    <xf numFmtId="0" fontId="18" fillId="0" borderId="10" xfId="0" applyFont="1" applyBorder="1"/>
    <xf numFmtId="0" fontId="18" fillId="0" borderId="23" xfId="0" applyFont="1" applyBorder="1"/>
    <xf numFmtId="0" fontId="3" fillId="0" borderId="13"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18" fillId="0" borderId="5" xfId="0" applyFont="1" applyBorder="1" applyAlignment="1">
      <alignment horizontal="left" vertical="top" wrapText="1"/>
    </xf>
    <xf numFmtId="0" fontId="3" fillId="0" borderId="12" xfId="0" applyFont="1" applyBorder="1" applyAlignment="1">
      <alignment horizontal="center" vertical="top"/>
    </xf>
    <xf numFmtId="0" fontId="13" fillId="0" borderId="8" xfId="3" applyFont="1" applyBorder="1" applyAlignment="1">
      <alignment horizontal="center" vertical="top" wrapText="1"/>
    </xf>
    <xf numFmtId="14" fontId="4" fillId="0" borderId="5" xfId="0" applyNumberFormat="1" applyFont="1" applyBorder="1" applyAlignment="1">
      <alignment vertical="top" wrapText="1"/>
    </xf>
    <xf numFmtId="164" fontId="3" fillId="0" borderId="5" xfId="2" applyNumberFormat="1" applyFont="1" applyFill="1" applyBorder="1" applyAlignment="1">
      <alignment vertical="top" wrapText="1"/>
    </xf>
    <xf numFmtId="0" fontId="13" fillId="0" borderId="5" xfId="3" applyFont="1" applyBorder="1" applyAlignment="1">
      <alignment vertical="top" wrapText="1"/>
    </xf>
    <xf numFmtId="0" fontId="3" fillId="0" borderId="0" xfId="0" applyFont="1"/>
    <xf numFmtId="14" fontId="4" fillId="0" borderId="10" xfId="0" applyNumberFormat="1" applyFont="1" applyBorder="1" applyAlignment="1">
      <alignment vertical="top" wrapText="1"/>
    </xf>
    <xf numFmtId="164" fontId="3" fillId="0" borderId="10" xfId="2" applyNumberFormat="1" applyFont="1" applyFill="1" applyBorder="1" applyAlignment="1">
      <alignment vertical="top" wrapText="1"/>
    </xf>
    <xf numFmtId="0" fontId="3" fillId="0" borderId="0" xfId="0" applyFont="1" applyAlignment="1">
      <alignment vertical="top" wrapText="1"/>
    </xf>
    <xf numFmtId="0" fontId="13" fillId="0" borderId="0" xfId="3" applyFont="1" applyAlignment="1">
      <alignment vertical="top" wrapText="1"/>
    </xf>
    <xf numFmtId="0" fontId="4" fillId="0" borderId="0" xfId="0" applyFont="1" applyAlignment="1">
      <alignment horizontal="center" vertical="top" wrapText="1"/>
    </xf>
    <xf numFmtId="0" fontId="13" fillId="0" borderId="8" xfId="3" applyFont="1" applyBorder="1" applyAlignment="1">
      <alignment vertical="top" wrapText="1"/>
    </xf>
    <xf numFmtId="14" fontId="4" fillId="0" borderId="5" xfId="0" applyNumberFormat="1" applyFont="1" applyBorder="1" applyAlignment="1">
      <alignment wrapText="1"/>
    </xf>
    <xf numFmtId="14" fontId="3" fillId="0" borderId="5" xfId="0" applyNumberFormat="1" applyFont="1" applyBorder="1" applyAlignment="1">
      <alignment vertical="top"/>
    </xf>
    <xf numFmtId="0" fontId="4" fillId="0" borderId="5" xfId="0" applyFont="1" applyBorder="1" applyAlignment="1">
      <alignment wrapText="1"/>
    </xf>
    <xf numFmtId="0" fontId="3" fillId="0" borderId="5" xfId="0" applyFont="1" applyBorder="1" applyAlignment="1">
      <alignment wrapText="1"/>
    </xf>
    <xf numFmtId="0" fontId="6" fillId="0" borderId="5" xfId="0" applyFont="1" applyBorder="1" applyAlignment="1">
      <alignment wrapText="1"/>
    </xf>
    <xf numFmtId="14" fontId="3" fillId="0" borderId="5" xfId="0" applyNumberFormat="1" applyFont="1" applyBorder="1" applyAlignment="1">
      <alignment wrapText="1"/>
    </xf>
    <xf numFmtId="44" fontId="4" fillId="0" borderId="5" xfId="2" applyFont="1" applyFill="1" applyBorder="1" applyAlignment="1">
      <alignment wrapText="1"/>
    </xf>
    <xf numFmtId="0" fontId="4" fillId="0" borderId="10" xfId="0" applyFont="1" applyBorder="1" applyAlignment="1">
      <alignment wrapText="1"/>
    </xf>
    <xf numFmtId="0" fontId="3" fillId="0" borderId="10" xfId="0" applyFont="1" applyBorder="1" applyAlignment="1">
      <alignment wrapText="1"/>
    </xf>
    <xf numFmtId="0" fontId="6" fillId="0" borderId="6" xfId="0" applyFont="1" applyBorder="1" applyAlignment="1">
      <alignment wrapText="1"/>
    </xf>
    <xf numFmtId="14" fontId="4" fillId="0" borderId="13" xfId="0" applyNumberFormat="1" applyFont="1" applyBorder="1" applyAlignment="1">
      <alignment wrapText="1"/>
    </xf>
    <xf numFmtId="0" fontId="6" fillId="0" borderId="10" xfId="0" applyFont="1" applyBorder="1" applyAlignment="1">
      <alignment wrapText="1"/>
    </xf>
    <xf numFmtId="14" fontId="3" fillId="0" borderId="10" xfId="0" applyNumberFormat="1" applyFont="1" applyBorder="1" applyAlignment="1">
      <alignment wrapText="1"/>
    </xf>
    <xf numFmtId="14" fontId="4" fillId="0" borderId="10" xfId="0" applyNumberFormat="1" applyFont="1" applyBorder="1" applyAlignment="1">
      <alignment wrapText="1"/>
    </xf>
    <xf numFmtId="44" fontId="4" fillId="0" borderId="10" xfId="2" applyFont="1" applyFill="1" applyBorder="1" applyAlignment="1">
      <alignment wrapText="1"/>
    </xf>
    <xf numFmtId="0" fontId="4" fillId="0" borderId="12" xfId="0" applyFont="1" applyBorder="1" applyAlignment="1">
      <alignment wrapText="1"/>
    </xf>
    <xf numFmtId="0" fontId="4" fillId="0" borderId="13" xfId="0" applyFont="1" applyBorder="1" applyAlignment="1">
      <alignment wrapText="1"/>
    </xf>
    <xf numFmtId="0" fontId="13" fillId="0" borderId="12" xfId="3" applyFont="1" applyBorder="1" applyAlignment="1">
      <alignment horizontal="left" vertical="top" wrapText="1"/>
    </xf>
    <xf numFmtId="0" fontId="3" fillId="0" borderId="32" xfId="0" applyFont="1" applyBorder="1" applyAlignment="1">
      <alignment horizontal="left" vertical="top"/>
    </xf>
    <xf numFmtId="0" fontId="3" fillId="0" borderId="22" xfId="0" applyFont="1" applyBorder="1" applyAlignment="1">
      <alignment horizontal="left" vertical="top"/>
    </xf>
    <xf numFmtId="0" fontId="3" fillId="0" borderId="20" xfId="0" applyFont="1" applyBorder="1" applyAlignment="1">
      <alignment horizontal="left" vertical="top" wrapText="1"/>
    </xf>
    <xf numFmtId="0" fontId="3" fillId="0" borderId="20" xfId="0" applyFont="1" applyBorder="1" applyAlignment="1">
      <alignment horizontal="left" vertical="top" wrapText="1"/>
    </xf>
    <xf numFmtId="0" fontId="3" fillId="0" borderId="33" xfId="0" applyFont="1" applyBorder="1" applyAlignment="1">
      <alignment horizontal="left" vertical="top" wrapText="1"/>
    </xf>
    <xf numFmtId="14" fontId="4" fillId="0" borderId="22" xfId="0" applyNumberFormat="1" applyFont="1" applyBorder="1" applyAlignment="1">
      <alignment horizontal="left" vertical="top" wrapText="1"/>
    </xf>
    <xf numFmtId="14" fontId="4" fillId="5" borderId="22" xfId="0" applyNumberFormat="1" applyFont="1" applyFill="1" applyBorder="1" applyAlignment="1">
      <alignment horizontal="left" vertical="top" wrapText="1"/>
    </xf>
    <xf numFmtId="0" fontId="6" fillId="0" borderId="22" xfId="0" applyFont="1" applyBorder="1" applyAlignment="1">
      <alignment horizontal="center" vertical="top" wrapText="1"/>
    </xf>
    <xf numFmtId="0" fontId="3" fillId="0" borderId="22" xfId="0" applyFont="1" applyBorder="1" applyAlignment="1">
      <alignment horizontal="center" vertical="top"/>
    </xf>
    <xf numFmtId="14" fontId="3" fillId="5" borderId="14" xfId="0" applyNumberFormat="1" applyFont="1" applyFill="1" applyBorder="1" applyAlignment="1">
      <alignment horizontal="left" vertical="top"/>
    </xf>
    <xf numFmtId="14" fontId="3" fillId="0" borderId="22" xfId="0" applyNumberFormat="1" applyFont="1" applyBorder="1" applyAlignment="1">
      <alignment horizontal="center" vertical="top"/>
    </xf>
    <xf numFmtId="164" fontId="3" fillId="0" borderId="34" xfId="0" applyNumberFormat="1" applyFont="1" applyBorder="1" applyAlignment="1">
      <alignment horizontal="right" vertical="top"/>
    </xf>
    <xf numFmtId="164" fontId="3" fillId="0" borderId="21" xfId="0" applyNumberFormat="1" applyFont="1" applyBorder="1" applyAlignment="1">
      <alignment horizontal="right" vertical="top"/>
    </xf>
    <xf numFmtId="0" fontId="3" fillId="0" borderId="19" xfId="0" applyFont="1" applyBorder="1" applyAlignment="1">
      <alignment horizontal="center" vertical="top"/>
    </xf>
    <xf numFmtId="0" fontId="4" fillId="0" borderId="5" xfId="0" applyFont="1" applyBorder="1" applyAlignment="1">
      <alignment horizontal="left" vertical="top"/>
    </xf>
    <xf numFmtId="0" fontId="3" fillId="0" borderId="27" xfId="0" applyFont="1" applyBorder="1" applyAlignment="1">
      <alignment horizontal="left" vertical="top"/>
    </xf>
    <xf numFmtId="0" fontId="6" fillId="0" borderId="10" xfId="0" applyFont="1" applyBorder="1" applyAlignment="1">
      <alignment horizontal="left" vertical="top" wrapText="1"/>
    </xf>
    <xf numFmtId="0" fontId="6" fillId="0" borderId="5" xfId="0" applyFont="1" applyBorder="1" applyAlignment="1">
      <alignment horizontal="left" vertical="top" wrapText="1"/>
    </xf>
    <xf numFmtId="0" fontId="3" fillId="0" borderId="5" xfId="0" applyFont="1" applyBorder="1" applyAlignment="1">
      <alignment horizontal="left" vertical="top"/>
    </xf>
    <xf numFmtId="0" fontId="3" fillId="0" borderId="27" xfId="0" applyFont="1" applyBorder="1" applyAlignment="1">
      <alignment horizontal="left" vertical="top"/>
    </xf>
    <xf numFmtId="0" fontId="3" fillId="0" borderId="5" xfId="0" applyFont="1" applyBorder="1" applyAlignment="1">
      <alignment horizontal="left" vertical="top" wrapText="1"/>
    </xf>
    <xf numFmtId="14" fontId="3" fillId="5" borderId="8" xfId="0" applyNumberFormat="1" applyFont="1" applyFill="1" applyBorder="1" applyAlignment="1">
      <alignment horizontal="left" vertical="top"/>
    </xf>
    <xf numFmtId="164" fontId="3" fillId="0" borderId="35" xfId="0" applyNumberFormat="1" applyFont="1" applyBorder="1" applyAlignment="1">
      <alignment horizontal="right" vertical="top"/>
    </xf>
    <xf numFmtId="0" fontId="3" fillId="0" borderId="9" xfId="0" applyFont="1" applyBorder="1" applyAlignment="1">
      <alignment horizontal="center" vertical="top"/>
    </xf>
    <xf numFmtId="0" fontId="4" fillId="0" borderId="11" xfId="0" applyFont="1" applyBorder="1" applyAlignment="1">
      <alignment horizontal="left" vertical="top"/>
    </xf>
    <xf numFmtId="0" fontId="3" fillId="0" borderId="9" xfId="0" applyFont="1" applyBorder="1" applyAlignment="1">
      <alignment horizontal="left" vertical="top"/>
    </xf>
    <xf numFmtId="0" fontId="3" fillId="0" borderId="31" xfId="0" applyFont="1" applyBorder="1" applyAlignment="1">
      <alignment horizontal="left" vertical="top"/>
    </xf>
    <xf numFmtId="0" fontId="4" fillId="0" borderId="7" xfId="0" applyFont="1" applyBorder="1" applyAlignment="1">
      <alignment horizontal="left"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14" fontId="4" fillId="0" borderId="40" xfId="0" applyNumberFormat="1" applyFont="1" applyBorder="1" applyAlignment="1">
      <alignment horizontal="left" vertical="top" wrapText="1"/>
    </xf>
    <xf numFmtId="14" fontId="4" fillId="5" borderId="40" xfId="0" applyNumberFormat="1" applyFont="1" applyFill="1" applyBorder="1" applyAlignment="1">
      <alignment horizontal="left" vertical="top" wrapText="1"/>
    </xf>
    <xf numFmtId="0" fontId="6" fillId="0" borderId="40" xfId="0" applyFont="1" applyBorder="1" applyAlignment="1">
      <alignment horizontal="center" vertical="top" wrapText="1"/>
    </xf>
    <xf numFmtId="0" fontId="3" fillId="0" borderId="40" xfId="0" applyFont="1" applyBorder="1" applyAlignment="1">
      <alignment horizontal="center" vertical="top"/>
    </xf>
    <xf numFmtId="14" fontId="3" fillId="5" borderId="41" xfId="0" applyNumberFormat="1" applyFont="1" applyFill="1" applyBorder="1" applyAlignment="1">
      <alignment horizontal="left" vertical="top"/>
    </xf>
    <xf numFmtId="14" fontId="3" fillId="0" borderId="40" xfId="0" applyNumberFormat="1" applyFont="1" applyBorder="1" applyAlignment="1">
      <alignment horizontal="center" vertical="top"/>
    </xf>
    <xf numFmtId="164" fontId="3" fillId="0" borderId="42" xfId="0" applyNumberFormat="1" applyFont="1" applyBorder="1" applyAlignment="1">
      <alignment horizontal="right" vertical="top"/>
    </xf>
    <xf numFmtId="0" fontId="3" fillId="0" borderId="43" xfId="0" applyFont="1" applyBorder="1" applyAlignment="1">
      <alignment horizontal="center" vertical="top"/>
    </xf>
    <xf numFmtId="0" fontId="4" fillId="0" borderId="44" xfId="0" applyFont="1" applyBorder="1" applyAlignment="1">
      <alignment horizontal="left" vertical="top"/>
    </xf>
    <xf numFmtId="0" fontId="3" fillId="0" borderId="43" xfId="0" applyFont="1" applyBorder="1" applyAlignment="1">
      <alignment horizontal="left" vertical="top"/>
    </xf>
    <xf numFmtId="0" fontId="3" fillId="0" borderId="45" xfId="0" applyFont="1" applyBorder="1" applyAlignment="1">
      <alignment horizontal="left" vertical="top"/>
    </xf>
    <xf numFmtId="0" fontId="3" fillId="0" borderId="46" xfId="0" applyFont="1" applyBorder="1" applyAlignment="1">
      <alignment horizontal="left" vertical="top"/>
    </xf>
    <xf numFmtId="0" fontId="3" fillId="0" borderId="47" xfId="0" applyFont="1" applyBorder="1" applyAlignment="1">
      <alignment horizontal="left" vertical="top" wrapText="1"/>
    </xf>
    <xf numFmtId="14" fontId="4" fillId="0" borderId="20" xfId="0" applyNumberFormat="1" applyFont="1" applyBorder="1" applyAlignment="1">
      <alignment horizontal="left" vertical="top" wrapText="1"/>
    </xf>
    <xf numFmtId="14" fontId="4" fillId="5" borderId="10" xfId="0" applyNumberFormat="1" applyFont="1" applyFill="1" applyBorder="1" applyAlignment="1">
      <alignment horizontal="left" vertical="top" wrapText="1"/>
    </xf>
    <xf numFmtId="0" fontId="4" fillId="0" borderId="10" xfId="0" applyFont="1" applyBorder="1" applyAlignment="1">
      <alignment horizontal="center" vertical="top" wrapText="1"/>
    </xf>
    <xf numFmtId="0" fontId="3" fillId="0" borderId="10" xfId="0" applyFont="1" applyBorder="1" applyAlignment="1">
      <alignment horizontal="center" vertical="top"/>
    </xf>
    <xf numFmtId="14" fontId="3" fillId="5" borderId="10" xfId="0" applyNumberFormat="1" applyFont="1" applyFill="1" applyBorder="1" applyAlignment="1">
      <alignment horizontal="left" vertical="top"/>
    </xf>
    <xf numFmtId="14" fontId="3" fillId="0" borderId="21" xfId="0" applyNumberFormat="1" applyFont="1" applyBorder="1" applyAlignment="1">
      <alignment horizontal="center" vertical="top"/>
    </xf>
    <xf numFmtId="164" fontId="3" fillId="0" borderId="48" xfId="0" applyNumberFormat="1" applyFont="1" applyBorder="1" applyAlignment="1">
      <alignment horizontal="right" vertical="top"/>
    </xf>
    <xf numFmtId="0" fontId="3" fillId="0" borderId="47" xfId="0" applyFont="1" applyBorder="1" applyAlignment="1">
      <alignment horizontal="center" vertical="top"/>
    </xf>
    <xf numFmtId="0" fontId="4" fillId="0" borderId="51" xfId="0" applyFont="1" applyBorder="1" applyAlignment="1">
      <alignment horizontal="left" vertical="top"/>
    </xf>
    <xf numFmtId="0" fontId="3" fillId="0" borderId="52" xfId="0" applyFont="1" applyBorder="1" applyAlignment="1">
      <alignment horizontal="left" vertical="top"/>
    </xf>
    <xf numFmtId="0" fontId="6" fillId="0" borderId="5" xfId="3" applyFont="1" applyBorder="1" applyAlignment="1">
      <alignment horizontal="center" vertical="top" wrapText="1"/>
    </xf>
    <xf numFmtId="0" fontId="3" fillId="0" borderId="53" xfId="0" applyFont="1" applyBorder="1" applyAlignment="1">
      <alignment horizontal="left" vertical="top" wrapText="1"/>
    </xf>
    <xf numFmtId="0" fontId="3" fillId="0" borderId="22" xfId="0" applyFont="1" applyBorder="1" applyAlignment="1">
      <alignment horizontal="left" vertical="top" wrapText="1"/>
    </xf>
    <xf numFmtId="14" fontId="4" fillId="5" borderId="5" xfId="0" applyNumberFormat="1" applyFont="1" applyFill="1" applyBorder="1" applyAlignment="1">
      <alignment horizontal="left" vertical="top" wrapText="1"/>
    </xf>
    <xf numFmtId="0" fontId="4" fillId="0" borderId="5" xfId="0" applyFont="1" applyBorder="1" applyAlignment="1">
      <alignment horizontal="center" vertical="top" wrapText="1"/>
    </xf>
    <xf numFmtId="0" fontId="3" fillId="0" borderId="5" xfId="0" applyFont="1" applyBorder="1" applyAlignment="1">
      <alignment horizontal="center" vertical="top"/>
    </xf>
    <xf numFmtId="14" fontId="3" fillId="5" borderId="5" xfId="0" applyNumberFormat="1" applyFont="1" applyFill="1" applyBorder="1" applyAlignment="1">
      <alignment horizontal="left" vertical="top"/>
    </xf>
    <xf numFmtId="165" fontId="3" fillId="0" borderId="22" xfId="0" applyNumberFormat="1" applyFont="1" applyBorder="1" applyAlignment="1">
      <alignment horizontal="left" vertical="top" wrapText="1"/>
    </xf>
    <xf numFmtId="0" fontId="3" fillId="0" borderId="20" xfId="0" applyFont="1" applyBorder="1" applyAlignment="1">
      <alignment horizontal="center" vertical="top"/>
    </xf>
    <xf numFmtId="0" fontId="3" fillId="0" borderId="21" xfId="0" applyFont="1" applyBorder="1" applyAlignment="1">
      <alignment horizontal="left" vertical="top" wrapText="1"/>
    </xf>
    <xf numFmtId="0" fontId="4" fillId="0" borderId="21" xfId="0" applyFont="1" applyBorder="1" applyAlignment="1">
      <alignment horizontal="left" vertical="top"/>
    </xf>
    <xf numFmtId="14" fontId="4" fillId="5" borderId="3" xfId="0" applyNumberFormat="1" applyFont="1" applyFill="1" applyBorder="1" applyAlignment="1">
      <alignment horizontal="left" vertical="top" wrapText="1"/>
    </xf>
    <xf numFmtId="0" fontId="4" fillId="0" borderId="3" xfId="0" applyFont="1" applyBorder="1" applyAlignment="1">
      <alignment horizontal="center" vertical="top" wrapText="1"/>
    </xf>
    <xf numFmtId="0" fontId="3" fillId="0" borderId="3" xfId="0" applyFont="1" applyBorder="1" applyAlignment="1">
      <alignment horizontal="center" vertical="top"/>
    </xf>
    <xf numFmtId="14" fontId="3" fillId="5" borderId="3" xfId="0" applyNumberFormat="1" applyFont="1" applyFill="1" applyBorder="1" applyAlignment="1">
      <alignment horizontal="left" vertical="top"/>
    </xf>
    <xf numFmtId="0" fontId="3" fillId="0" borderId="54" xfId="0" applyFont="1" applyBorder="1" applyAlignment="1">
      <alignment horizontal="left" vertical="top" wrapText="1"/>
    </xf>
    <xf numFmtId="0" fontId="3" fillId="0" borderId="37" xfId="0" applyFont="1" applyBorder="1" applyAlignment="1">
      <alignment horizontal="left" vertical="top" wrapText="1"/>
    </xf>
    <xf numFmtId="165" fontId="3" fillId="0" borderId="46" xfId="0" applyNumberFormat="1" applyFont="1" applyBorder="1" applyAlignment="1">
      <alignment horizontal="left" vertical="top"/>
    </xf>
    <xf numFmtId="165" fontId="3" fillId="0" borderId="47" xfId="0" applyNumberFormat="1" applyFont="1" applyBorder="1" applyAlignment="1">
      <alignment horizontal="left" vertical="top" wrapText="1"/>
    </xf>
    <xf numFmtId="165" fontId="3" fillId="0" borderId="55" xfId="0" applyNumberFormat="1" applyFont="1" applyBorder="1" applyAlignment="1">
      <alignment horizontal="left" vertical="top" wrapText="1"/>
    </xf>
    <xf numFmtId="14" fontId="3" fillId="0" borderId="56" xfId="0" applyNumberFormat="1" applyFont="1" applyBorder="1" applyAlignment="1">
      <alignment horizontal="left" vertical="top"/>
    </xf>
    <xf numFmtId="14" fontId="3" fillId="0" borderId="57" xfId="0" applyNumberFormat="1" applyFont="1" applyBorder="1" applyAlignment="1">
      <alignment horizontal="left" vertical="top"/>
    </xf>
    <xf numFmtId="0" fontId="3" fillId="0" borderId="57" xfId="0" applyFont="1" applyBorder="1" applyAlignment="1">
      <alignment horizontal="center" vertical="top"/>
    </xf>
    <xf numFmtId="165" fontId="3" fillId="0" borderId="57" xfId="0" applyNumberFormat="1" applyFont="1" applyBorder="1" applyAlignment="1">
      <alignment horizontal="center" vertical="top"/>
    </xf>
    <xf numFmtId="14" fontId="3" fillId="0" borderId="58" xfId="0" applyNumberFormat="1" applyFont="1" applyBorder="1" applyAlignment="1">
      <alignment horizontal="center" vertical="top"/>
    </xf>
    <xf numFmtId="164" fontId="3" fillId="0" borderId="59" xfId="0" applyNumberFormat="1" applyFont="1" applyBorder="1" applyAlignment="1">
      <alignment horizontal="right" vertical="top"/>
    </xf>
    <xf numFmtId="164" fontId="3" fillId="0" borderId="60" xfId="0" applyNumberFormat="1" applyFont="1" applyBorder="1" applyAlignment="1">
      <alignment horizontal="right" vertical="top"/>
    </xf>
    <xf numFmtId="165" fontId="3" fillId="0" borderId="56" xfId="0" applyNumberFormat="1" applyFont="1" applyBorder="1" applyAlignment="1">
      <alignment horizontal="center" vertical="top"/>
    </xf>
    <xf numFmtId="0" fontId="3" fillId="0" borderId="51" xfId="0" applyFont="1" applyBorder="1" applyAlignment="1">
      <alignment horizontal="left" vertical="top"/>
    </xf>
    <xf numFmtId="0" fontId="3" fillId="0" borderId="49" xfId="0" applyFont="1" applyBorder="1" applyAlignment="1">
      <alignment horizontal="left" vertical="top"/>
    </xf>
    <xf numFmtId="0" fontId="3" fillId="0" borderId="61" xfId="0" applyFont="1" applyBorder="1" applyAlignment="1">
      <alignment horizontal="left" vertical="top" wrapText="1"/>
    </xf>
    <xf numFmtId="0" fontId="3" fillId="0" borderId="61" xfId="0" applyFont="1" applyBorder="1" applyAlignment="1">
      <alignment horizontal="left" vertical="top"/>
    </xf>
    <xf numFmtId="165" fontId="3" fillId="0" borderId="50" xfId="0" applyNumberFormat="1" applyFont="1" applyBorder="1" applyAlignment="1">
      <alignment horizontal="left" vertical="top"/>
    </xf>
    <xf numFmtId="165" fontId="3" fillId="0" borderId="32" xfId="0" applyNumberFormat="1" applyFont="1" applyBorder="1" applyAlignment="1">
      <alignment horizontal="left" vertical="top"/>
    </xf>
    <xf numFmtId="165" fontId="3" fillId="0" borderId="22" xfId="0" applyNumberFormat="1" applyFont="1" applyBorder="1" applyAlignment="1">
      <alignment horizontal="left" vertical="top"/>
    </xf>
    <xf numFmtId="165" fontId="3" fillId="0" borderId="20" xfId="0" applyNumberFormat="1" applyFont="1" applyBorder="1" applyAlignment="1">
      <alignment horizontal="left" vertical="top" wrapText="1"/>
    </xf>
    <xf numFmtId="165" fontId="3" fillId="0" borderId="20" xfId="0" applyNumberFormat="1" applyFont="1" applyBorder="1" applyAlignment="1">
      <alignment horizontal="left" vertical="top" wrapText="1"/>
    </xf>
    <xf numFmtId="165" fontId="3" fillId="0" borderId="33" xfId="0" applyNumberFormat="1" applyFont="1" applyBorder="1" applyAlignment="1">
      <alignment horizontal="left" vertical="top" wrapText="1"/>
    </xf>
    <xf numFmtId="14" fontId="3" fillId="0" borderId="20" xfId="0" applyNumberFormat="1" applyFont="1" applyBorder="1" applyAlignment="1">
      <alignment horizontal="left" vertical="top"/>
    </xf>
    <xf numFmtId="14" fontId="3" fillId="0" borderId="5" xfId="0" applyNumberFormat="1" applyFont="1" applyBorder="1" applyAlignment="1">
      <alignment horizontal="left" vertical="top"/>
    </xf>
    <xf numFmtId="165" fontId="3" fillId="0" borderId="5" xfId="0" applyNumberFormat="1" applyFont="1" applyBorder="1" applyAlignment="1">
      <alignment horizontal="center" vertical="top"/>
    </xf>
    <xf numFmtId="164" fontId="3" fillId="0" borderId="8" xfId="0" applyNumberFormat="1" applyFont="1" applyBorder="1" applyAlignment="1">
      <alignment horizontal="right" vertical="top"/>
    </xf>
    <xf numFmtId="164" fontId="3" fillId="0" borderId="22" xfId="0" applyNumberFormat="1" applyFont="1" applyBorder="1" applyAlignment="1">
      <alignment horizontal="right" vertical="top"/>
    </xf>
    <xf numFmtId="165" fontId="3" fillId="0" borderId="20" xfId="0" applyNumberFormat="1" applyFont="1" applyBorder="1" applyAlignment="1">
      <alignment horizontal="center" vertical="top"/>
    </xf>
    <xf numFmtId="0" fontId="3" fillId="8" borderId="8" xfId="0" applyFont="1" applyFill="1" applyBorder="1" applyAlignment="1">
      <alignment horizontal="left" vertical="top"/>
    </xf>
    <xf numFmtId="0" fontId="3" fillId="0" borderId="22" xfId="0" applyFont="1" applyBorder="1" applyAlignment="1">
      <alignment horizontal="left" vertical="top"/>
    </xf>
    <xf numFmtId="165" fontId="3" fillId="0" borderId="22" xfId="0" applyNumberFormat="1" applyFont="1" applyBorder="1" applyAlignment="1">
      <alignment horizontal="left" vertical="top"/>
    </xf>
    <xf numFmtId="165" fontId="3" fillId="0" borderId="8" xfId="0" applyNumberFormat="1" applyFont="1" applyBorder="1" applyAlignment="1">
      <alignment horizontal="left" vertical="top"/>
    </xf>
    <xf numFmtId="165" fontId="3" fillId="0" borderId="36" xfId="0" applyNumberFormat="1" applyFont="1" applyBorder="1" applyAlignment="1">
      <alignment horizontal="left" vertical="top"/>
    </xf>
    <xf numFmtId="165" fontId="3" fillId="0" borderId="37" xfId="0" applyNumberFormat="1" applyFont="1" applyBorder="1" applyAlignment="1">
      <alignment horizontal="left" vertical="top"/>
    </xf>
    <xf numFmtId="165" fontId="3" fillId="0" borderId="37" xfId="0" applyNumberFormat="1" applyFont="1" applyBorder="1" applyAlignment="1">
      <alignment horizontal="left" vertical="top" wrapText="1"/>
    </xf>
    <xf numFmtId="165" fontId="3" fillId="0" borderId="38" xfId="0" applyNumberFormat="1" applyFont="1" applyBorder="1" applyAlignment="1">
      <alignment horizontal="left" vertical="top" wrapText="1"/>
    </xf>
    <xf numFmtId="165" fontId="3" fillId="0" borderId="38" xfId="0" applyNumberFormat="1" applyFont="1" applyBorder="1" applyAlignment="1">
      <alignment horizontal="left" vertical="top" wrapText="1"/>
    </xf>
    <xf numFmtId="165" fontId="3" fillId="0" borderId="39" xfId="0" applyNumberFormat="1" applyFont="1" applyBorder="1" applyAlignment="1">
      <alignment horizontal="left" vertical="top" wrapText="1"/>
    </xf>
    <xf numFmtId="14" fontId="3" fillId="0" borderId="62" xfId="0" applyNumberFormat="1" applyFont="1" applyBorder="1" applyAlignment="1">
      <alignment horizontal="left" vertical="top"/>
    </xf>
    <xf numFmtId="14" fontId="3" fillId="0" borderId="63" xfId="0" applyNumberFormat="1" applyFont="1" applyBorder="1" applyAlignment="1">
      <alignment horizontal="left" vertical="top"/>
    </xf>
    <xf numFmtId="0" fontId="3" fillId="0" borderId="63" xfId="0" applyFont="1" applyBorder="1" applyAlignment="1">
      <alignment horizontal="center" vertical="top"/>
    </xf>
    <xf numFmtId="165" fontId="3" fillId="0" borderId="63" xfId="0" applyNumberFormat="1" applyFont="1" applyBorder="1" applyAlignment="1">
      <alignment horizontal="center" vertical="top"/>
    </xf>
    <xf numFmtId="14" fontId="3" fillId="0" borderId="64" xfId="0" applyNumberFormat="1" applyFont="1" applyBorder="1" applyAlignment="1">
      <alignment horizontal="center" vertical="top"/>
    </xf>
    <xf numFmtId="164" fontId="3" fillId="0" borderId="41" xfId="0" applyNumberFormat="1" applyFont="1" applyBorder="1" applyAlignment="1">
      <alignment horizontal="right" vertical="top"/>
    </xf>
    <xf numFmtId="164" fontId="3" fillId="0" borderId="40" xfId="0" applyNumberFormat="1" applyFont="1" applyBorder="1" applyAlignment="1">
      <alignment horizontal="right" vertical="top"/>
    </xf>
    <xf numFmtId="165" fontId="3" fillId="0" borderId="62" xfId="0" applyNumberFormat="1" applyFont="1" applyBorder="1" applyAlignment="1">
      <alignment horizontal="center" vertical="top"/>
    </xf>
    <xf numFmtId="165" fontId="3" fillId="0" borderId="1" xfId="0" applyNumberFormat="1" applyFont="1" applyBorder="1" applyAlignment="1">
      <alignment horizontal="left" vertical="top"/>
    </xf>
    <xf numFmtId="0" fontId="3" fillId="0" borderId="14" xfId="0" applyFont="1" applyBorder="1" applyAlignment="1">
      <alignment horizontal="left" vertical="top" wrapText="1"/>
    </xf>
    <xf numFmtId="0" fontId="3" fillId="0" borderId="14" xfId="0" applyFont="1" applyBorder="1" applyAlignment="1">
      <alignment horizontal="left" vertical="top"/>
    </xf>
    <xf numFmtId="165" fontId="3" fillId="0" borderId="37" xfId="0" applyNumberFormat="1" applyFont="1" applyBorder="1" applyAlignment="1">
      <alignment horizontal="left" vertical="top"/>
    </xf>
    <xf numFmtId="0" fontId="3" fillId="0" borderId="65" xfId="0" applyFont="1" applyBorder="1" applyAlignment="1">
      <alignment horizontal="left" vertical="top"/>
    </xf>
    <xf numFmtId="0" fontId="3" fillId="0" borderId="66" xfId="0" applyFont="1" applyBorder="1" applyAlignment="1">
      <alignment horizontal="left" vertical="top" wrapText="1"/>
    </xf>
    <xf numFmtId="165" fontId="3" fillId="0" borderId="67" xfId="0" applyNumberFormat="1" applyFont="1" applyBorder="1" applyAlignment="1">
      <alignment horizontal="center" vertical="top" wrapText="1"/>
    </xf>
    <xf numFmtId="14" fontId="4" fillId="0" borderId="57" xfId="0" applyNumberFormat="1" applyFont="1" applyBorder="1" applyAlignment="1">
      <alignment horizontal="center" vertical="top"/>
    </xf>
    <xf numFmtId="14" fontId="4" fillId="5" borderId="57" xfId="0" applyNumberFormat="1" applyFont="1" applyFill="1" applyBorder="1" applyAlignment="1">
      <alignment horizontal="center" vertical="top"/>
    </xf>
    <xf numFmtId="0" fontId="4" fillId="0" borderId="57" xfId="0" applyFont="1" applyBorder="1" applyAlignment="1">
      <alignment horizontal="center" vertical="top"/>
    </xf>
    <xf numFmtId="164" fontId="3" fillId="0" borderId="57" xfId="0" applyNumberFormat="1" applyFont="1" applyBorder="1" applyAlignment="1">
      <alignment horizontal="right" vertical="top"/>
    </xf>
    <xf numFmtId="0" fontId="3" fillId="0" borderId="68" xfId="0" applyFont="1" applyBorder="1" applyAlignment="1">
      <alignment horizontal="center" vertical="top"/>
    </xf>
    <xf numFmtId="0" fontId="3" fillId="0" borderId="50" xfId="0" applyFont="1" applyBorder="1" applyAlignment="1">
      <alignment horizontal="center" vertical="top"/>
    </xf>
    <xf numFmtId="0" fontId="3" fillId="0" borderId="50" xfId="0" applyFont="1" applyBorder="1" applyAlignment="1">
      <alignment horizontal="center" vertical="top" wrapText="1"/>
    </xf>
    <xf numFmtId="0" fontId="3" fillId="0" borderId="69" xfId="0" applyFont="1" applyBorder="1" applyAlignment="1">
      <alignment horizontal="left" vertical="top"/>
    </xf>
    <xf numFmtId="0" fontId="3" fillId="0" borderId="0" xfId="0" applyFont="1" applyAlignment="1">
      <alignment horizontal="left" vertical="top" wrapText="1"/>
    </xf>
    <xf numFmtId="165" fontId="3" fillId="0" borderId="70" xfId="0" applyNumberFormat="1" applyFont="1" applyBorder="1" applyAlignment="1">
      <alignment horizontal="center" vertical="top" wrapText="1"/>
    </xf>
    <xf numFmtId="14" fontId="4" fillId="0" borderId="5" xfId="0" applyNumberFormat="1" applyFont="1" applyBorder="1" applyAlignment="1">
      <alignment horizontal="center" vertical="top"/>
    </xf>
    <xf numFmtId="14" fontId="4" fillId="5" borderId="5" xfId="0" applyNumberFormat="1" applyFont="1" applyFill="1" applyBorder="1" applyAlignment="1">
      <alignment horizontal="center" vertical="top"/>
    </xf>
    <xf numFmtId="0" fontId="4" fillId="0" borderId="5" xfId="0" applyFont="1" applyBorder="1" applyAlignment="1">
      <alignment horizontal="center" vertical="top"/>
    </xf>
    <xf numFmtId="164" fontId="3" fillId="0" borderId="5" xfId="0" applyNumberFormat="1" applyFont="1" applyBorder="1" applyAlignment="1">
      <alignment horizontal="right" vertical="top"/>
    </xf>
    <xf numFmtId="0" fontId="3" fillId="0" borderId="0" xfId="0" applyFont="1" applyAlignment="1">
      <alignment horizontal="center" vertical="top"/>
    </xf>
    <xf numFmtId="0" fontId="3" fillId="0" borderId="22" xfId="0" applyFont="1" applyBorder="1" applyAlignment="1">
      <alignment horizontal="center" vertical="top" wrapText="1"/>
    </xf>
    <xf numFmtId="0" fontId="3" fillId="0" borderId="71" xfId="0" applyFont="1" applyBorder="1" applyAlignment="1">
      <alignment horizontal="left" vertical="top"/>
    </xf>
    <xf numFmtId="14" fontId="4" fillId="0" borderId="3" xfId="0" applyNumberFormat="1" applyFont="1" applyBorder="1" applyAlignment="1">
      <alignment horizontal="center" vertical="top"/>
    </xf>
    <xf numFmtId="14" fontId="4" fillId="5" borderId="3" xfId="0" applyNumberFormat="1" applyFont="1" applyFill="1" applyBorder="1" applyAlignment="1">
      <alignment horizontal="center" vertical="top"/>
    </xf>
    <xf numFmtId="0" fontId="4" fillId="0" borderId="3" xfId="0" applyFont="1" applyBorder="1" applyAlignment="1">
      <alignment horizontal="center" vertical="top"/>
    </xf>
    <xf numFmtId="164" fontId="3" fillId="0" borderId="3" xfId="0" applyNumberFormat="1" applyFont="1" applyBorder="1" applyAlignment="1">
      <alignment horizontal="right" vertical="top"/>
    </xf>
    <xf numFmtId="0" fontId="3" fillId="0" borderId="72" xfId="0" applyFont="1" applyBorder="1" applyAlignment="1">
      <alignment horizontal="center" vertical="top"/>
    </xf>
    <xf numFmtId="0" fontId="3" fillId="0" borderId="54" xfId="0" applyFont="1" applyBorder="1" applyAlignment="1">
      <alignment horizontal="left" vertical="top"/>
    </xf>
    <xf numFmtId="0" fontId="3" fillId="0" borderId="37" xfId="0" applyFont="1" applyBorder="1" applyAlignment="1">
      <alignment horizontal="center" vertical="top"/>
    </xf>
    <xf numFmtId="0" fontId="3" fillId="0" borderId="37" xfId="0" applyFont="1" applyBorder="1" applyAlignment="1">
      <alignment horizontal="center" vertical="top" wrapText="1"/>
    </xf>
    <xf numFmtId="0" fontId="3" fillId="0" borderId="38" xfId="0" applyFont="1" applyBorder="1" applyAlignment="1">
      <alignment horizontal="center" vertical="top"/>
    </xf>
    <xf numFmtId="0" fontId="3" fillId="0" borderId="5" xfId="0" applyFont="1" applyBorder="1" applyAlignment="1">
      <alignment horizontal="center" vertical="top" wrapText="1"/>
    </xf>
    <xf numFmtId="14" fontId="4" fillId="0" borderId="5" xfId="0" applyNumberFormat="1" applyFont="1" applyBorder="1" applyAlignment="1">
      <alignment horizontal="center" vertical="top" wrapText="1"/>
    </xf>
    <xf numFmtId="14" fontId="4" fillId="5" borderId="5" xfId="0" applyNumberFormat="1" applyFont="1" applyFill="1" applyBorder="1" applyAlignment="1">
      <alignment horizontal="center" vertical="top" wrapText="1"/>
    </xf>
    <xf numFmtId="14" fontId="3" fillId="5" borderId="5" xfId="0" applyNumberFormat="1" applyFont="1" applyFill="1" applyBorder="1" applyAlignment="1">
      <alignment horizontal="center" vertical="top"/>
    </xf>
    <xf numFmtId="14" fontId="3" fillId="0" borderId="5" xfId="0" applyNumberFormat="1" applyFont="1" applyBorder="1" applyAlignment="1">
      <alignment horizontal="center" vertical="top"/>
    </xf>
    <xf numFmtId="0" fontId="3" fillId="0" borderId="53" xfId="0" applyFont="1" applyBorder="1" applyAlignment="1">
      <alignment horizontal="left" vertical="top"/>
    </xf>
    <xf numFmtId="14" fontId="3" fillId="0" borderId="5" xfId="0" applyNumberFormat="1" applyFont="1" applyBorder="1" applyAlignment="1">
      <alignment horizontal="right" vertical="top"/>
    </xf>
    <xf numFmtId="0" fontId="3" fillId="0" borderId="16" xfId="0" applyFont="1" applyBorder="1" applyAlignment="1">
      <alignment horizontal="center" vertical="top"/>
    </xf>
    <xf numFmtId="0" fontId="3" fillId="0" borderId="3" xfId="0" applyFont="1" applyBorder="1" applyAlignment="1">
      <alignment horizontal="left" vertical="top"/>
    </xf>
    <xf numFmtId="0" fontId="13" fillId="0" borderId="3" xfId="3" applyFont="1" applyBorder="1" applyAlignment="1">
      <alignment vertical="top" wrapText="1"/>
    </xf>
    <xf numFmtId="0" fontId="3" fillId="0" borderId="10" xfId="0" applyFont="1" applyBorder="1" applyAlignment="1">
      <alignment vertical="top"/>
    </xf>
    <xf numFmtId="0" fontId="3" fillId="0" borderId="16" xfId="0" applyFont="1" applyBorder="1" applyAlignment="1">
      <alignment horizontal="left" vertical="top"/>
    </xf>
    <xf numFmtId="0" fontId="13" fillId="0" borderId="23" xfId="3" applyFont="1" applyBorder="1" applyAlignment="1">
      <alignment vertical="top" wrapText="1"/>
    </xf>
    <xf numFmtId="0" fontId="3" fillId="0" borderId="3" xfId="0" applyFont="1" applyBorder="1" applyAlignment="1">
      <alignment vertical="top"/>
    </xf>
    <xf numFmtId="14" fontId="3" fillId="0" borderId="0" xfId="0" applyNumberFormat="1" applyFont="1" applyAlignment="1">
      <alignment horizontal="left" vertical="top"/>
    </xf>
    <xf numFmtId="14" fontId="3" fillId="0" borderId="0" xfId="0" applyNumberFormat="1" applyFont="1" applyAlignment="1">
      <alignment vertical="top"/>
    </xf>
    <xf numFmtId="164" fontId="3" fillId="0" borderId="0" xfId="0" applyNumberFormat="1" applyFont="1" applyAlignment="1">
      <alignment horizontal="right" vertical="top"/>
    </xf>
    <xf numFmtId="0" fontId="4" fillId="0" borderId="8" xfId="0" applyFont="1" applyFill="1" applyBorder="1" applyAlignment="1">
      <alignment horizontal="center" vertical="top" wrapText="1"/>
    </xf>
    <xf numFmtId="14" fontId="3" fillId="0" borderId="8" xfId="0" applyNumberFormat="1" applyFont="1" applyFill="1" applyBorder="1" applyAlignment="1">
      <alignment horizontal="center" vertical="top" wrapText="1"/>
    </xf>
    <xf numFmtId="14" fontId="3" fillId="0" borderId="10" xfId="0" applyNumberFormat="1" applyFont="1" applyFill="1" applyBorder="1" applyAlignment="1">
      <alignment horizontal="center" vertical="top" wrapText="1"/>
    </xf>
    <xf numFmtId="0" fontId="3" fillId="0" borderId="5" xfId="0" applyFont="1" applyFill="1" applyBorder="1" applyAlignment="1">
      <alignment horizontal="center" vertical="top"/>
    </xf>
    <xf numFmtId="0" fontId="4" fillId="0" borderId="3" xfId="0" applyFont="1" applyFill="1" applyBorder="1" applyAlignment="1">
      <alignment horizontal="center" vertical="top" wrapText="1"/>
    </xf>
    <xf numFmtId="0" fontId="4" fillId="0" borderId="22"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1" xfId="0" applyFont="1" applyFill="1" applyBorder="1" applyAlignment="1">
      <alignment horizontal="center" vertical="top" wrapText="1"/>
    </xf>
    <xf numFmtId="14" fontId="3" fillId="0" borderId="14" xfId="0" applyNumberFormat="1" applyFont="1" applyFill="1" applyBorder="1" applyAlignment="1">
      <alignment horizontal="center" vertical="top"/>
    </xf>
    <xf numFmtId="0" fontId="6" fillId="0" borderId="19" xfId="0" applyFont="1" applyFill="1" applyBorder="1" applyAlignment="1">
      <alignment horizontal="center" vertical="top" wrapText="1"/>
    </xf>
    <xf numFmtId="0" fontId="3" fillId="0" borderId="10" xfId="0" applyFont="1" applyFill="1" applyBorder="1" applyAlignment="1">
      <alignment horizontal="center" vertical="top"/>
    </xf>
    <xf numFmtId="0" fontId="4" fillId="0" borderId="10" xfId="0" applyFont="1" applyFill="1" applyBorder="1" applyAlignment="1">
      <alignment horizontal="center" vertical="top" wrapText="1"/>
    </xf>
    <xf numFmtId="14" fontId="3" fillId="0" borderId="14" xfId="0" applyNumberFormat="1" applyFont="1" applyFill="1" applyBorder="1" applyAlignment="1">
      <alignment horizontal="center" vertical="top" wrapText="1"/>
    </xf>
    <xf numFmtId="14" fontId="4" fillId="0" borderId="8"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14" fontId="3" fillId="0" borderId="5" xfId="0" applyNumberFormat="1" applyFont="1" applyFill="1" applyBorder="1" applyAlignment="1">
      <alignment horizontal="center" vertical="top" wrapText="1"/>
    </xf>
    <xf numFmtId="14" fontId="3" fillId="0" borderId="25" xfId="0" applyNumberFormat="1" applyFont="1" applyFill="1" applyBorder="1" applyAlignment="1">
      <alignment horizontal="center" vertical="top" wrapText="1"/>
    </xf>
    <xf numFmtId="14" fontId="4" fillId="0" borderId="10" xfId="0" applyNumberFormat="1" applyFont="1" applyFill="1" applyBorder="1" applyAlignment="1">
      <alignment horizontal="center" vertical="top" wrapText="1"/>
    </xf>
    <xf numFmtId="14" fontId="3" fillId="0" borderId="23" xfId="0" applyNumberFormat="1" applyFont="1" applyFill="1" applyBorder="1" applyAlignment="1">
      <alignment horizontal="center" vertical="top" wrapText="1"/>
    </xf>
    <xf numFmtId="14" fontId="3" fillId="0" borderId="6" xfId="0" applyNumberFormat="1" applyFont="1" applyFill="1" applyBorder="1" applyAlignment="1">
      <alignment horizontal="center" vertical="top" wrapText="1"/>
    </xf>
    <xf numFmtId="14" fontId="3" fillId="0" borderId="5" xfId="0" applyNumberFormat="1" applyFont="1" applyFill="1" applyBorder="1" applyAlignment="1">
      <alignment horizontal="center" wrapText="1"/>
    </xf>
    <xf numFmtId="0" fontId="4" fillId="0" borderId="19" xfId="0" applyFont="1" applyFill="1" applyBorder="1" applyAlignment="1">
      <alignment horizontal="center" vertical="top" wrapText="1"/>
    </xf>
    <xf numFmtId="0" fontId="6" fillId="0" borderId="5" xfId="0" applyFont="1" applyFill="1" applyBorder="1" applyAlignment="1">
      <alignment horizontal="center" vertical="top" wrapText="1"/>
    </xf>
    <xf numFmtId="0" fontId="3" fillId="0" borderId="8" xfId="0" applyFont="1" applyFill="1" applyBorder="1" applyAlignment="1">
      <alignment horizontal="center" vertical="top"/>
    </xf>
    <xf numFmtId="0" fontId="3" fillId="0" borderId="1" xfId="0" applyFont="1" applyFill="1" applyBorder="1" applyAlignment="1">
      <alignment horizontal="center" vertical="top"/>
    </xf>
    <xf numFmtId="14" fontId="3" fillId="0" borderId="8" xfId="0" applyNumberFormat="1" applyFont="1" applyFill="1" applyBorder="1" applyAlignment="1">
      <alignment horizontal="center" vertical="top"/>
    </xf>
    <xf numFmtId="0" fontId="6" fillId="0" borderId="8" xfId="0" applyFont="1" applyFill="1" applyBorder="1" applyAlignment="1">
      <alignment horizontal="center" vertical="top" wrapText="1"/>
    </xf>
    <xf numFmtId="0" fontId="3" fillId="0" borderId="8" xfId="0" applyFont="1" applyFill="1" applyBorder="1" applyAlignment="1">
      <alignment horizontal="center" vertical="top" wrapText="1"/>
    </xf>
    <xf numFmtId="14" fontId="3" fillId="0" borderId="10" xfId="0" applyNumberFormat="1" applyFont="1" applyFill="1" applyBorder="1" applyAlignment="1">
      <alignment horizontal="center" vertical="top"/>
    </xf>
    <xf numFmtId="14" fontId="4" fillId="0" borderId="1" xfId="0" applyNumberFormat="1" applyFont="1" applyFill="1" applyBorder="1" applyAlignment="1">
      <alignment horizontal="center" vertical="top" wrapText="1"/>
    </xf>
    <xf numFmtId="14" fontId="4" fillId="0" borderId="5" xfId="0" applyNumberFormat="1" applyFont="1" applyFill="1" applyBorder="1" applyAlignment="1">
      <alignment horizontal="center" vertical="top" wrapText="1"/>
    </xf>
    <xf numFmtId="14" fontId="3" fillId="0" borderId="22" xfId="0" applyNumberFormat="1" applyFont="1" applyFill="1" applyBorder="1" applyAlignment="1">
      <alignment horizontal="center" vertical="top" wrapText="1"/>
    </xf>
    <xf numFmtId="14" fontId="4" fillId="0" borderId="24" xfId="0" applyNumberFormat="1"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6" xfId="0" applyFont="1" applyFill="1" applyBorder="1" applyAlignment="1">
      <alignment horizontal="center" vertical="top"/>
    </xf>
    <xf numFmtId="14" fontId="3" fillId="0" borderId="5" xfId="0" applyNumberFormat="1" applyFont="1" applyFill="1" applyBorder="1" applyAlignment="1">
      <alignment horizontal="center" vertical="top"/>
    </xf>
    <xf numFmtId="14" fontId="3" fillId="0" borderId="3" xfId="0" applyNumberFormat="1" applyFont="1" applyFill="1" applyBorder="1" applyAlignment="1">
      <alignment horizontal="center" vertical="top"/>
    </xf>
    <xf numFmtId="0" fontId="6" fillId="0" borderId="3" xfId="0" applyFont="1" applyFill="1" applyBorder="1" applyAlignment="1">
      <alignment horizontal="center" vertical="top" wrapText="1"/>
    </xf>
    <xf numFmtId="0" fontId="3" fillId="0" borderId="3" xfId="0" applyFont="1" applyFill="1" applyBorder="1" applyAlignment="1">
      <alignment horizontal="center" vertical="top"/>
    </xf>
    <xf numFmtId="14" fontId="3" fillId="0" borderId="13" xfId="0" applyNumberFormat="1" applyFont="1" applyFill="1" applyBorder="1" applyAlignment="1">
      <alignment horizontal="center" vertical="top"/>
    </xf>
    <xf numFmtId="0" fontId="6" fillId="0" borderId="10" xfId="0" applyFont="1" applyFill="1" applyBorder="1" applyAlignment="1">
      <alignment horizontal="center" vertical="top" wrapText="1"/>
    </xf>
    <xf numFmtId="14" fontId="4" fillId="0" borderId="23" xfId="0" applyNumberFormat="1" applyFont="1" applyFill="1" applyBorder="1" applyAlignment="1">
      <alignment horizontal="center" vertical="top" wrapText="1"/>
    </xf>
    <xf numFmtId="14" fontId="4" fillId="0" borderId="12" xfId="0" applyNumberFormat="1" applyFont="1" applyFill="1" applyBorder="1" applyAlignment="1">
      <alignment horizontal="center" vertical="top" wrapText="1"/>
    </xf>
    <xf numFmtId="14" fontId="4" fillId="0" borderId="13" xfId="0" applyNumberFormat="1" applyFont="1" applyFill="1" applyBorder="1" applyAlignment="1">
      <alignment horizontal="center" vertical="top" wrapText="1"/>
    </xf>
    <xf numFmtId="14" fontId="4" fillId="0" borderId="3" xfId="0" applyNumberFormat="1" applyFont="1" applyFill="1" applyBorder="1" applyAlignment="1">
      <alignment horizontal="center" vertical="top" wrapText="1"/>
    </xf>
    <xf numFmtId="14" fontId="4" fillId="0" borderId="2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3" xfId="0" applyFont="1" applyFill="1" applyBorder="1" applyAlignment="1">
      <alignment horizontal="center" vertical="top" wrapText="1"/>
    </xf>
    <xf numFmtId="14" fontId="4" fillId="0" borderId="14" xfId="0" applyNumberFormat="1" applyFont="1" applyFill="1" applyBorder="1" applyAlignment="1">
      <alignment horizontal="center" vertical="top" wrapText="1"/>
    </xf>
    <xf numFmtId="0" fontId="6" fillId="0" borderId="14" xfId="0" applyFont="1" applyFill="1" applyBorder="1" applyAlignment="1">
      <alignment horizontal="center" vertical="top" wrapText="1"/>
    </xf>
    <xf numFmtId="14" fontId="4" fillId="0" borderId="25" xfId="0" applyNumberFormat="1" applyFont="1" applyFill="1" applyBorder="1" applyAlignment="1">
      <alignment horizontal="center" vertical="top" wrapText="1"/>
    </xf>
    <xf numFmtId="0" fontId="6" fillId="0" borderId="24" xfId="0" applyFont="1" applyFill="1" applyBorder="1" applyAlignment="1">
      <alignment horizontal="center" vertical="top" wrapText="1"/>
    </xf>
    <xf numFmtId="14" fontId="4" fillId="0" borderId="6" xfId="0" applyNumberFormat="1" applyFont="1" applyFill="1" applyBorder="1" applyAlignment="1">
      <alignment horizontal="center" vertical="top" wrapText="1"/>
    </xf>
    <xf numFmtId="0" fontId="6" fillId="0" borderId="6" xfId="0" applyFont="1" applyFill="1" applyBorder="1" applyAlignment="1">
      <alignment horizontal="center" wrapText="1"/>
    </xf>
    <xf numFmtId="14" fontId="4" fillId="0" borderId="5" xfId="0" applyNumberFormat="1" applyFont="1" applyFill="1" applyBorder="1" applyAlignment="1">
      <alignment horizontal="center" wrapText="1"/>
    </xf>
    <xf numFmtId="0" fontId="6" fillId="0" borderId="6" xfId="0" applyFont="1" applyFill="1" applyBorder="1" applyAlignment="1">
      <alignment horizontal="center" vertical="top" wrapText="1"/>
    </xf>
    <xf numFmtId="14" fontId="6" fillId="0" borderId="8" xfId="0" applyNumberFormat="1" applyFont="1" applyFill="1" applyBorder="1" applyAlignment="1">
      <alignment horizontal="center" vertical="top" wrapText="1"/>
    </xf>
    <xf numFmtId="14" fontId="4" fillId="0" borderId="17" xfId="0" applyNumberFormat="1" applyFont="1" applyFill="1" applyBorder="1" applyAlignment="1">
      <alignment horizontal="center" vertical="top" wrapText="1"/>
    </xf>
    <xf numFmtId="14" fontId="4" fillId="0" borderId="7" xfId="0" applyNumberFormat="1" applyFont="1" applyFill="1" applyBorder="1" applyAlignment="1">
      <alignment horizontal="center" vertical="top" wrapText="1"/>
    </xf>
    <xf numFmtId="14" fontId="4" fillId="0" borderId="4" xfId="0" applyNumberFormat="1" applyFont="1" applyFill="1" applyBorder="1" applyAlignment="1">
      <alignment horizontal="center" vertical="top" wrapText="1"/>
    </xf>
    <xf numFmtId="0" fontId="6" fillId="0" borderId="7" xfId="0" applyFont="1" applyFill="1" applyBorder="1" applyAlignment="1">
      <alignment horizontal="center" vertical="top" wrapText="1"/>
    </xf>
    <xf numFmtId="14" fontId="3" fillId="0" borderId="1" xfId="0" applyNumberFormat="1" applyFont="1" applyFill="1" applyBorder="1" applyAlignment="1">
      <alignment horizontal="center" vertical="top"/>
    </xf>
    <xf numFmtId="14" fontId="4" fillId="0" borderId="22" xfId="0" applyNumberFormat="1" applyFont="1" applyFill="1" applyBorder="1" applyAlignment="1">
      <alignment horizontal="center" vertical="top" wrapText="1"/>
    </xf>
    <xf numFmtId="0" fontId="6" fillId="0" borderId="18" xfId="0" applyFont="1" applyFill="1" applyBorder="1" applyAlignment="1">
      <alignment horizontal="center" vertical="top" wrapText="1"/>
    </xf>
  </cellXfs>
  <cellStyles count="5">
    <cellStyle name="Comma" xfId="1" builtinId="3"/>
    <cellStyle name="Currency" xfId="2" builtinId="4"/>
    <cellStyle name="Normal" xfId="0" builtinId="0"/>
    <cellStyle name="Normal 2" xfId="3" xr:uid="{546001C1-4B33-4722-BE24-823C1BFC75A4}"/>
    <cellStyle name="Normal 47" xfId="4" xr:uid="{58D86FC6-CA9F-47A9-BC63-B7270A7AB2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ili Roqueta" id="{E44435BE-7CDF-4E11-A232-906B7BE876D9}" userId="S::lili.roqueta@braintree.gov.uk::749b1413-9528-44a3-835f-86a98059063b" providerId="AD"/>
  <person displayName="Sargeant, Claire-Louise" id="{08EB225E-74BD-4D7B-82CC-F56965C56279}" userId="S::claire-louise.sargeant@braintree.gov.uk::5d62d021-8437-46d8-8fed-6545a93d32e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67" dT="2023-06-13T12:19:22.30" personId="{E44435BE-7CDF-4E11-A232-906B7BE876D9}" id="{DC7F28C5-FC93-4C6F-BB88-533F22E3165D}">
    <text>includes Building Control variation at £18,425</text>
  </threadedComment>
  <threadedComment ref="N67" dT="2023-06-13T12:20:37.19" personId="{E44435BE-7CDF-4E11-A232-906B7BE876D9}" id="{A7E38CFB-444B-48FF-9BB3-2A9BCB1FA22B}">
    <text>includes building control variation at 6141.67 per year</text>
  </threadedComment>
  <threadedComment ref="A117" dT="2024-04-02T09:34:29.12" personId="{08EB225E-74BD-4D7B-82CC-F56965C56279}" id="{6D27852A-F191-4622-96CB-F00B862935F5}">
    <text>awaiting signed contract</text>
  </threadedComment>
  <threadedComment ref="N153" dT="2025-02-25T09:31:33.04" personId="{E44435BE-7CDF-4E11-A232-906B7BE876D9}" id="{C176F857-7BE1-4AEE-930B-49C373978B84}">
    <text>Increasing to £59,464.00 from year 6</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4E3E-8625-481C-97BC-829BA2C6830B}">
  <dimension ref="A1:V57692"/>
  <sheetViews>
    <sheetView tabSelected="1" workbookViewId="0">
      <selection activeCell="U12" sqref="U12"/>
    </sheetView>
  </sheetViews>
  <sheetFormatPr defaultColWidth="9.08984375" defaultRowHeight="14" x14ac:dyDescent="0.35"/>
  <cols>
    <col min="1" max="1" width="16.453125" style="20" customWidth="1"/>
    <col min="2" max="2" width="15.54296875" style="20" customWidth="1"/>
    <col min="3" max="4" width="13.90625" style="19" customWidth="1"/>
    <col min="5" max="5" width="73.453125" style="19" customWidth="1"/>
    <col min="6" max="6" width="60.90625" style="19" customWidth="1"/>
    <col min="7" max="7" width="13" style="534" customWidth="1"/>
    <col min="8" max="8" width="12.54296875" style="534" bestFit="1" customWidth="1"/>
    <col min="9" max="9" width="12" style="20" customWidth="1"/>
    <col min="10" max="10" width="15.453125" style="10" customWidth="1"/>
    <col min="11" max="11" width="16.453125" style="534" customWidth="1"/>
    <col min="12" max="12" width="14.54296875" style="534" customWidth="1"/>
    <col min="13" max="13" width="17.54296875" style="536" customWidth="1"/>
    <col min="14" max="14" width="19.453125" style="536" customWidth="1"/>
    <col min="15" max="15" width="28.08984375" style="10" customWidth="1"/>
    <col min="16" max="16" width="44" style="20" customWidth="1"/>
    <col min="17" max="17" width="22.453125" style="20" customWidth="1"/>
    <col min="18" max="18" width="33.453125" style="19" customWidth="1"/>
    <col min="19" max="19" width="23.453125" style="20" customWidth="1"/>
    <col min="20" max="20" width="22.08984375" style="20" customWidth="1"/>
    <col min="21" max="21" width="20.54296875" style="20" customWidth="1"/>
    <col min="22" max="22" width="39.453125" style="20" customWidth="1"/>
    <col min="23" max="23" width="14.08984375" style="20" customWidth="1"/>
    <col min="24" max="16384" width="9.08984375" style="20"/>
  </cols>
  <sheetData>
    <row r="1" spans="1:22" s="10" customFormat="1" ht="84" x14ac:dyDescent="0.35">
      <c r="A1" s="1" t="s">
        <v>0</v>
      </c>
      <c r="B1" s="2" t="s">
        <v>1</v>
      </c>
      <c r="C1" s="2" t="s">
        <v>2</v>
      </c>
      <c r="D1" s="2" t="s">
        <v>3</v>
      </c>
      <c r="E1" s="1" t="s">
        <v>4</v>
      </c>
      <c r="F1" s="1" t="s">
        <v>5</v>
      </c>
      <c r="G1" s="3" t="s">
        <v>6</v>
      </c>
      <c r="H1" s="3" t="s">
        <v>7</v>
      </c>
      <c r="I1" s="1" t="s">
        <v>8</v>
      </c>
      <c r="J1" s="1" t="s">
        <v>9</v>
      </c>
      <c r="K1" s="3" t="s">
        <v>10</v>
      </c>
      <c r="L1" s="3" t="s">
        <v>11</v>
      </c>
      <c r="M1" s="4" t="s">
        <v>12</v>
      </c>
      <c r="N1" s="4" t="s">
        <v>13</v>
      </c>
      <c r="O1" s="5" t="s">
        <v>14</v>
      </c>
      <c r="P1" s="6" t="s">
        <v>15</v>
      </c>
      <c r="Q1" s="7" t="s">
        <v>16</v>
      </c>
      <c r="R1" s="7" t="s">
        <v>17</v>
      </c>
      <c r="S1" s="7" t="s">
        <v>18</v>
      </c>
      <c r="T1" s="7" t="s">
        <v>19</v>
      </c>
      <c r="U1" s="8" t="s">
        <v>20</v>
      </c>
      <c r="V1" s="9" t="s">
        <v>21</v>
      </c>
    </row>
    <row r="2" spans="1:22" ht="42.65" customHeight="1" x14ac:dyDescent="0.35">
      <c r="A2" s="11">
        <v>806423</v>
      </c>
      <c r="B2" s="12" t="s">
        <v>28</v>
      </c>
      <c r="C2" s="12" t="s">
        <v>23</v>
      </c>
      <c r="D2" s="12"/>
      <c r="E2" s="12" t="s">
        <v>29</v>
      </c>
      <c r="F2" s="12" t="s">
        <v>30</v>
      </c>
      <c r="G2" s="21">
        <v>45740</v>
      </c>
      <c r="H2" s="553">
        <v>45771</v>
      </c>
      <c r="I2" s="566" t="s">
        <v>31</v>
      </c>
      <c r="J2" s="537" t="s">
        <v>24</v>
      </c>
      <c r="K2" s="553" t="s">
        <v>32</v>
      </c>
      <c r="L2" s="24" t="s">
        <v>24</v>
      </c>
      <c r="M2" s="25">
        <v>13445</v>
      </c>
      <c r="N2" s="26">
        <v>13445</v>
      </c>
      <c r="O2" s="27" t="s">
        <v>33</v>
      </c>
      <c r="P2" s="29" t="s">
        <v>34</v>
      </c>
      <c r="Q2" s="30" t="s">
        <v>35</v>
      </c>
      <c r="R2" s="31" t="s">
        <v>36</v>
      </c>
      <c r="S2" s="31" t="s">
        <v>37</v>
      </c>
      <c r="T2" s="32" t="s">
        <v>38</v>
      </c>
      <c r="U2" s="30" t="s">
        <v>39</v>
      </c>
      <c r="V2" s="30"/>
    </row>
    <row r="3" spans="1:22" ht="38.4" customHeight="1" x14ac:dyDescent="0.35">
      <c r="A3" s="33" t="s">
        <v>40</v>
      </c>
      <c r="B3" s="34" t="s">
        <v>22</v>
      </c>
      <c r="C3" s="34" t="s">
        <v>23</v>
      </c>
      <c r="D3" s="34"/>
      <c r="E3" s="34" t="s">
        <v>41</v>
      </c>
      <c r="F3" s="35" t="s">
        <v>42</v>
      </c>
      <c r="G3" s="24">
        <v>44678</v>
      </c>
      <c r="H3" s="553">
        <v>45774</v>
      </c>
      <c r="I3" s="566" t="s">
        <v>43</v>
      </c>
      <c r="J3" s="538" t="s">
        <v>24</v>
      </c>
      <c r="K3" s="553">
        <f>H3-540</f>
        <v>45234</v>
      </c>
      <c r="L3" s="24" t="s">
        <v>24</v>
      </c>
      <c r="M3" s="25">
        <v>80000</v>
      </c>
      <c r="N3" s="25">
        <v>26666</v>
      </c>
      <c r="O3" s="27" t="s">
        <v>44</v>
      </c>
      <c r="P3" s="29" t="s">
        <v>45</v>
      </c>
      <c r="Q3" s="30" t="s">
        <v>46</v>
      </c>
      <c r="R3" s="31" t="s">
        <v>47</v>
      </c>
      <c r="S3" s="31" t="s">
        <v>48</v>
      </c>
      <c r="T3" s="31" t="s">
        <v>49</v>
      </c>
      <c r="U3" s="30"/>
      <c r="V3" s="30"/>
    </row>
    <row r="4" spans="1:22" ht="38.4" customHeight="1" x14ac:dyDescent="0.35">
      <c r="A4" s="36">
        <v>777481</v>
      </c>
      <c r="B4" s="12" t="s">
        <v>28</v>
      </c>
      <c r="C4" s="12" t="s">
        <v>23</v>
      </c>
      <c r="D4" s="12"/>
      <c r="E4" s="12" t="s">
        <v>50</v>
      </c>
      <c r="F4" s="29" t="s">
        <v>51</v>
      </c>
      <c r="G4" s="24">
        <v>45698</v>
      </c>
      <c r="H4" s="553">
        <v>45787</v>
      </c>
      <c r="I4" s="566" t="s">
        <v>52</v>
      </c>
      <c r="J4" s="538" t="s">
        <v>24</v>
      </c>
      <c r="K4" s="553" t="s">
        <v>32</v>
      </c>
      <c r="L4" s="24" t="s">
        <v>24</v>
      </c>
      <c r="M4" s="25">
        <v>24837</v>
      </c>
      <c r="N4" s="25">
        <v>24837</v>
      </c>
      <c r="O4" s="27" t="s">
        <v>33</v>
      </c>
      <c r="P4" s="29" t="s">
        <v>34</v>
      </c>
      <c r="Q4" s="30" t="s">
        <v>26</v>
      </c>
      <c r="R4" s="31" t="s">
        <v>36</v>
      </c>
      <c r="S4" s="31" t="s">
        <v>53</v>
      </c>
      <c r="T4" s="31" t="s">
        <v>38</v>
      </c>
      <c r="U4" s="30" t="s">
        <v>54</v>
      </c>
      <c r="V4" s="30"/>
    </row>
    <row r="5" spans="1:22" ht="38.4" customHeight="1" x14ac:dyDescent="0.35">
      <c r="A5" s="36" t="s">
        <v>55</v>
      </c>
      <c r="B5" s="12" t="s">
        <v>28</v>
      </c>
      <c r="C5" s="12" t="s">
        <v>23</v>
      </c>
      <c r="D5" s="12" t="s">
        <v>56</v>
      </c>
      <c r="E5" s="12" t="s">
        <v>57</v>
      </c>
      <c r="F5" s="29" t="s">
        <v>58</v>
      </c>
      <c r="G5" s="24">
        <v>45762</v>
      </c>
      <c r="H5" s="553">
        <v>45792</v>
      </c>
      <c r="I5" s="566" t="s">
        <v>31</v>
      </c>
      <c r="J5" s="538" t="s">
        <v>24</v>
      </c>
      <c r="K5" s="553" t="s">
        <v>32</v>
      </c>
      <c r="L5" s="24" t="s">
        <v>24</v>
      </c>
      <c r="M5" s="25">
        <v>14028</v>
      </c>
      <c r="N5" s="25">
        <v>14028</v>
      </c>
      <c r="O5" s="27" t="s">
        <v>33</v>
      </c>
      <c r="P5" s="29" t="s">
        <v>59</v>
      </c>
      <c r="Q5" s="30" t="s">
        <v>35</v>
      </c>
      <c r="R5" s="31" t="s">
        <v>60</v>
      </c>
      <c r="S5" s="31" t="s">
        <v>61</v>
      </c>
      <c r="T5" s="31"/>
      <c r="U5" s="30" t="s">
        <v>39</v>
      </c>
      <c r="V5" s="30"/>
    </row>
    <row r="6" spans="1:22" s="37" customFormat="1" ht="41.15" customHeight="1" x14ac:dyDescent="0.35">
      <c r="A6" s="36" t="s">
        <v>62</v>
      </c>
      <c r="B6" s="12" t="s">
        <v>28</v>
      </c>
      <c r="C6" s="12" t="s">
        <v>23</v>
      </c>
      <c r="D6" s="12"/>
      <c r="E6" s="12" t="s">
        <v>63</v>
      </c>
      <c r="F6" s="29" t="s">
        <v>64</v>
      </c>
      <c r="G6" s="24">
        <v>45432</v>
      </c>
      <c r="H6" s="553">
        <v>45796</v>
      </c>
      <c r="I6" s="566" t="s">
        <v>65</v>
      </c>
      <c r="J6" s="538" t="s">
        <v>24</v>
      </c>
      <c r="K6" s="553" t="s">
        <v>24</v>
      </c>
      <c r="L6" s="24" t="s">
        <v>24</v>
      </c>
      <c r="M6" s="25">
        <v>8000</v>
      </c>
      <c r="N6" s="25">
        <v>8000</v>
      </c>
      <c r="O6" s="27" t="s">
        <v>66</v>
      </c>
      <c r="P6" s="29" t="s">
        <v>67</v>
      </c>
      <c r="Q6" s="30" t="s">
        <v>35</v>
      </c>
      <c r="R6" s="31" t="s">
        <v>47</v>
      </c>
      <c r="S6" s="31" t="s">
        <v>68</v>
      </c>
      <c r="T6" s="31" t="s">
        <v>69</v>
      </c>
      <c r="U6" s="30" t="s">
        <v>54</v>
      </c>
      <c r="V6" s="53"/>
    </row>
    <row r="7" spans="1:22" ht="81" customHeight="1" x14ac:dyDescent="0.35">
      <c r="A7" s="38" t="s">
        <v>70</v>
      </c>
      <c r="B7" s="34" t="s">
        <v>28</v>
      </c>
      <c r="C7" s="39" t="s">
        <v>23</v>
      </c>
      <c r="D7" s="39"/>
      <c r="E7" s="38" t="s">
        <v>71</v>
      </c>
      <c r="F7" s="40" t="s">
        <v>72</v>
      </c>
      <c r="G7" s="41">
        <v>45740</v>
      </c>
      <c r="H7" s="584">
        <v>45796</v>
      </c>
      <c r="I7" s="581" t="s">
        <v>73</v>
      </c>
      <c r="J7" s="539" t="s">
        <v>24</v>
      </c>
      <c r="K7" s="583" t="s">
        <v>32</v>
      </c>
      <c r="L7" s="44" t="s">
        <v>24</v>
      </c>
      <c r="M7" s="45">
        <v>24165</v>
      </c>
      <c r="N7" s="45">
        <v>24165</v>
      </c>
      <c r="O7" s="46" t="s">
        <v>33</v>
      </c>
      <c r="P7" s="38" t="s">
        <v>74</v>
      </c>
      <c r="Q7" s="38" t="s">
        <v>35</v>
      </c>
      <c r="R7" s="47" t="s">
        <v>75</v>
      </c>
      <c r="S7" s="38" t="s">
        <v>76</v>
      </c>
      <c r="T7" s="38" t="s">
        <v>77</v>
      </c>
      <c r="U7" s="39" t="s">
        <v>78</v>
      </c>
      <c r="V7" s="32"/>
    </row>
    <row r="8" spans="1:22" s="50" customFormat="1" ht="28" x14ac:dyDescent="0.35">
      <c r="A8" s="48" t="s">
        <v>79</v>
      </c>
      <c r="B8" s="48" t="s">
        <v>28</v>
      </c>
      <c r="C8" s="48" t="s">
        <v>23</v>
      </c>
      <c r="D8" s="48"/>
      <c r="E8" s="48" t="s">
        <v>80</v>
      </c>
      <c r="F8" s="30" t="s">
        <v>81</v>
      </c>
      <c r="G8" s="24">
        <v>45771</v>
      </c>
      <c r="H8" s="553">
        <v>45800</v>
      </c>
      <c r="I8" s="566" t="s">
        <v>65</v>
      </c>
      <c r="J8" s="538" t="s">
        <v>24</v>
      </c>
      <c r="K8" s="553" t="s">
        <v>24</v>
      </c>
      <c r="L8" s="24" t="s">
        <v>24</v>
      </c>
      <c r="M8" s="25">
        <v>20000</v>
      </c>
      <c r="N8" s="25">
        <v>20000</v>
      </c>
      <c r="O8" s="27" t="s">
        <v>66</v>
      </c>
      <c r="P8" s="29" t="s">
        <v>82</v>
      </c>
      <c r="Q8" s="30" t="s">
        <v>35</v>
      </c>
      <c r="R8" s="31" t="s">
        <v>47</v>
      </c>
      <c r="S8" s="49" t="s">
        <v>68</v>
      </c>
      <c r="T8" s="49" t="s">
        <v>69</v>
      </c>
      <c r="U8" s="54" t="s">
        <v>83</v>
      </c>
      <c r="V8" s="30"/>
    </row>
    <row r="9" spans="1:22" s="50" customFormat="1" ht="28" x14ac:dyDescent="0.35">
      <c r="A9" s="30">
        <v>791349</v>
      </c>
      <c r="B9" s="30" t="s">
        <v>28</v>
      </c>
      <c r="C9" s="30" t="s">
        <v>23</v>
      </c>
      <c r="D9" s="30"/>
      <c r="E9" s="30" t="s">
        <v>84</v>
      </c>
      <c r="F9" s="30" t="s">
        <v>85</v>
      </c>
      <c r="G9" s="24">
        <v>45716</v>
      </c>
      <c r="H9" s="553">
        <v>45805</v>
      </c>
      <c r="I9" s="566" t="s">
        <v>52</v>
      </c>
      <c r="J9" s="538" t="s">
        <v>24</v>
      </c>
      <c r="K9" s="553" t="s">
        <v>32</v>
      </c>
      <c r="L9" s="24" t="s">
        <v>24</v>
      </c>
      <c r="M9" s="25">
        <v>5200</v>
      </c>
      <c r="N9" s="25">
        <v>5200</v>
      </c>
      <c r="O9" s="27" t="s">
        <v>33</v>
      </c>
      <c r="P9" s="29" t="s">
        <v>86</v>
      </c>
      <c r="Q9" s="30" t="s">
        <v>35</v>
      </c>
      <c r="R9" s="51" t="s">
        <v>49</v>
      </c>
      <c r="S9" s="49" t="s">
        <v>87</v>
      </c>
      <c r="T9" s="49" t="s">
        <v>77</v>
      </c>
      <c r="U9" s="54" t="s">
        <v>39</v>
      </c>
      <c r="V9" s="30"/>
    </row>
    <row r="10" spans="1:22" s="50" customFormat="1" x14ac:dyDescent="0.35">
      <c r="A10" s="30">
        <v>835541</v>
      </c>
      <c r="B10" s="30" t="s">
        <v>22</v>
      </c>
      <c r="C10" s="30" t="s">
        <v>23</v>
      </c>
      <c r="D10" s="30"/>
      <c r="E10" s="30" t="s">
        <v>88</v>
      </c>
      <c r="F10" s="30" t="s">
        <v>89</v>
      </c>
      <c r="G10" s="24">
        <v>45775</v>
      </c>
      <c r="H10" s="553">
        <v>45807</v>
      </c>
      <c r="I10" s="566" t="s">
        <v>31</v>
      </c>
      <c r="J10" s="538" t="s">
        <v>24</v>
      </c>
      <c r="K10" s="553" t="s">
        <v>32</v>
      </c>
      <c r="L10" s="24" t="s">
        <v>24</v>
      </c>
      <c r="M10" s="25">
        <v>7935</v>
      </c>
      <c r="N10" s="25">
        <v>7935</v>
      </c>
      <c r="O10" s="27" t="s">
        <v>90</v>
      </c>
      <c r="P10" s="29" t="s">
        <v>91</v>
      </c>
      <c r="Q10" s="30" t="s">
        <v>35</v>
      </c>
      <c r="R10" s="51" t="s">
        <v>92</v>
      </c>
      <c r="S10" s="49" t="s">
        <v>93</v>
      </c>
      <c r="T10" s="49" t="s">
        <v>94</v>
      </c>
      <c r="U10" s="54" t="s">
        <v>39</v>
      </c>
      <c r="V10" s="30"/>
    </row>
    <row r="11" spans="1:22" ht="29.4" customHeight="1" x14ac:dyDescent="0.35">
      <c r="A11" s="30" t="s">
        <v>95</v>
      </c>
      <c r="B11" s="30" t="s">
        <v>22</v>
      </c>
      <c r="C11" s="30" t="s">
        <v>23</v>
      </c>
      <c r="D11" s="30"/>
      <c r="E11" s="30" t="s">
        <v>96</v>
      </c>
      <c r="F11" s="30" t="s">
        <v>97</v>
      </c>
      <c r="G11" s="52">
        <v>43952</v>
      </c>
      <c r="H11" s="538">
        <v>45808</v>
      </c>
      <c r="I11" s="566" t="s">
        <v>98</v>
      </c>
      <c r="J11" s="538" t="s">
        <v>24</v>
      </c>
      <c r="K11" s="553">
        <f>H11-540</f>
        <v>45268</v>
      </c>
      <c r="L11" s="24" t="s">
        <v>24</v>
      </c>
      <c r="M11" s="25">
        <v>18750</v>
      </c>
      <c r="N11" s="25">
        <v>1875</v>
      </c>
      <c r="O11" s="27" t="s">
        <v>33</v>
      </c>
      <c r="P11" s="29" t="s">
        <v>99</v>
      </c>
      <c r="Q11" s="30" t="s">
        <v>35</v>
      </c>
      <c r="R11" s="53" t="s">
        <v>100</v>
      </c>
      <c r="S11" s="30" t="s">
        <v>94</v>
      </c>
      <c r="T11" s="30" t="s">
        <v>94</v>
      </c>
      <c r="U11" s="54" t="s">
        <v>101</v>
      </c>
      <c r="V11" s="32" t="s">
        <v>32</v>
      </c>
    </row>
    <row r="12" spans="1:22" ht="61.4" customHeight="1" x14ac:dyDescent="0.35">
      <c r="A12" s="30" t="s">
        <v>102</v>
      </c>
      <c r="B12" s="30" t="s">
        <v>22</v>
      </c>
      <c r="C12" s="30" t="s">
        <v>23</v>
      </c>
      <c r="D12" s="30"/>
      <c r="E12" s="30" t="s">
        <v>103</v>
      </c>
      <c r="F12" s="30" t="s">
        <v>104</v>
      </c>
      <c r="G12" s="24">
        <v>44348</v>
      </c>
      <c r="H12" s="553">
        <v>45808</v>
      </c>
      <c r="I12" s="566" t="s">
        <v>105</v>
      </c>
      <c r="J12" s="538" t="s">
        <v>24</v>
      </c>
      <c r="K12" s="553">
        <f>H12-540</f>
        <v>45268</v>
      </c>
      <c r="L12" s="24" t="s">
        <v>24</v>
      </c>
      <c r="M12" s="25"/>
      <c r="N12" s="25"/>
      <c r="O12" s="27" t="s">
        <v>106</v>
      </c>
      <c r="P12" s="29" t="s">
        <v>107</v>
      </c>
      <c r="Q12" s="30" t="s">
        <v>35</v>
      </c>
      <c r="R12" s="30" t="s">
        <v>100</v>
      </c>
      <c r="S12" s="30" t="s">
        <v>108</v>
      </c>
      <c r="T12" s="30" t="s">
        <v>27</v>
      </c>
      <c r="U12" s="54" t="s">
        <v>109</v>
      </c>
      <c r="V12" s="30" t="s">
        <v>110</v>
      </c>
    </row>
    <row r="13" spans="1:22" ht="41.15" customHeight="1" x14ac:dyDescent="0.35">
      <c r="A13" s="30" t="s">
        <v>111</v>
      </c>
      <c r="B13" s="30" t="s">
        <v>22</v>
      </c>
      <c r="C13" s="30" t="s">
        <v>23</v>
      </c>
      <c r="D13" s="30"/>
      <c r="E13" s="30" t="s">
        <v>112</v>
      </c>
      <c r="F13" s="30" t="s">
        <v>113</v>
      </c>
      <c r="G13" s="24">
        <v>44725</v>
      </c>
      <c r="H13" s="553">
        <v>45820</v>
      </c>
      <c r="I13" s="566" t="s">
        <v>43</v>
      </c>
      <c r="J13" s="537" t="s">
        <v>114</v>
      </c>
      <c r="K13" s="553">
        <f>H13-540</f>
        <v>45280</v>
      </c>
      <c r="L13" s="24"/>
      <c r="M13" s="25">
        <v>324250</v>
      </c>
      <c r="N13" s="55">
        <v>64850</v>
      </c>
      <c r="O13" s="56" t="s">
        <v>106</v>
      </c>
      <c r="P13" s="57" t="s">
        <v>115</v>
      </c>
      <c r="Q13" s="30" t="s">
        <v>46</v>
      </c>
      <c r="R13" s="30" t="s">
        <v>92</v>
      </c>
      <c r="S13" s="30" t="s">
        <v>116</v>
      </c>
      <c r="T13" s="30" t="s">
        <v>94</v>
      </c>
      <c r="U13" s="54" t="s">
        <v>117</v>
      </c>
      <c r="V13" s="30" t="s">
        <v>24</v>
      </c>
    </row>
    <row r="14" spans="1:22" ht="70" x14ac:dyDescent="0.35">
      <c r="A14" s="58" t="s">
        <v>118</v>
      </c>
      <c r="B14" s="58" t="s">
        <v>119</v>
      </c>
      <c r="C14" s="12" t="s">
        <v>23</v>
      </c>
      <c r="D14" s="12"/>
      <c r="E14" s="12" t="s">
        <v>120</v>
      </c>
      <c r="F14" s="12" t="s">
        <v>121</v>
      </c>
      <c r="G14" s="59">
        <v>45089</v>
      </c>
      <c r="H14" s="576">
        <v>45819</v>
      </c>
      <c r="I14" s="540" t="s">
        <v>122</v>
      </c>
      <c r="J14" s="540" t="s">
        <v>123</v>
      </c>
      <c r="K14" s="570">
        <f>H14-540</f>
        <v>45279</v>
      </c>
      <c r="L14" s="59">
        <v>46702</v>
      </c>
      <c r="M14" s="61">
        <v>1154891.5</v>
      </c>
      <c r="N14" s="62">
        <v>257610</v>
      </c>
      <c r="O14" s="63" t="s">
        <v>124</v>
      </c>
      <c r="P14" s="65" t="s">
        <v>125</v>
      </c>
      <c r="Q14" s="37" t="s">
        <v>46</v>
      </c>
      <c r="R14" s="30" t="s">
        <v>126</v>
      </c>
      <c r="S14" s="37" t="s">
        <v>127</v>
      </c>
      <c r="T14" s="66" t="s">
        <v>94</v>
      </c>
      <c r="U14" s="53" t="s">
        <v>128</v>
      </c>
      <c r="V14" s="369" t="s">
        <v>129</v>
      </c>
    </row>
    <row r="15" spans="1:22" ht="47.4" customHeight="1" x14ac:dyDescent="0.35">
      <c r="A15" s="30" t="s">
        <v>130</v>
      </c>
      <c r="B15" s="30" t="s">
        <v>28</v>
      </c>
      <c r="C15" s="30" t="s">
        <v>23</v>
      </c>
      <c r="D15" s="30"/>
      <c r="E15" s="30" t="s">
        <v>131</v>
      </c>
      <c r="F15" s="30" t="s">
        <v>132</v>
      </c>
      <c r="G15" s="24">
        <v>44013</v>
      </c>
      <c r="H15" s="553">
        <v>45838</v>
      </c>
      <c r="I15" s="566" t="s">
        <v>133</v>
      </c>
      <c r="J15" s="537"/>
      <c r="K15" s="553">
        <f>H15-540</f>
        <v>45298</v>
      </c>
      <c r="L15" s="24"/>
      <c r="M15" s="67">
        <v>34000</v>
      </c>
      <c r="N15" s="68">
        <v>6800</v>
      </c>
      <c r="O15" s="69" t="s">
        <v>25</v>
      </c>
      <c r="P15" s="70" t="s">
        <v>134</v>
      </c>
      <c r="Q15" s="57" t="s">
        <v>46</v>
      </c>
      <c r="R15" s="53" t="s">
        <v>47</v>
      </c>
      <c r="S15" s="71" t="s">
        <v>69</v>
      </c>
      <c r="T15" s="12" t="s">
        <v>94</v>
      </c>
      <c r="U15" s="12"/>
      <c r="V15" s="12" t="s">
        <v>24</v>
      </c>
    </row>
    <row r="16" spans="1:22" ht="47.15" customHeight="1" x14ac:dyDescent="0.35">
      <c r="A16" s="70" t="s">
        <v>135</v>
      </c>
      <c r="B16" s="70" t="s">
        <v>28</v>
      </c>
      <c r="C16" s="72" t="s">
        <v>23</v>
      </c>
      <c r="D16" s="72"/>
      <c r="E16" s="70" t="s">
        <v>136</v>
      </c>
      <c r="F16" s="73" t="s">
        <v>137</v>
      </c>
      <c r="G16" s="74">
        <v>45658</v>
      </c>
      <c r="H16" s="585">
        <v>45838</v>
      </c>
      <c r="I16" s="578" t="s">
        <v>138</v>
      </c>
      <c r="J16" s="541"/>
      <c r="K16" s="585" t="s">
        <v>32</v>
      </c>
      <c r="L16" s="74"/>
      <c r="M16" s="77">
        <v>18190</v>
      </c>
      <c r="N16" s="78">
        <v>18190</v>
      </c>
      <c r="O16" s="69" t="s">
        <v>33</v>
      </c>
      <c r="P16" s="70" t="s">
        <v>139</v>
      </c>
      <c r="Q16" s="72" t="s">
        <v>46</v>
      </c>
      <c r="R16" s="79" t="s">
        <v>36</v>
      </c>
      <c r="S16" s="80" t="s">
        <v>94</v>
      </c>
      <c r="T16" s="81" t="s">
        <v>77</v>
      </c>
      <c r="U16" s="12"/>
      <c r="V16" s="12"/>
    </row>
    <row r="17" spans="1:22" ht="47.15" customHeight="1" x14ac:dyDescent="0.35">
      <c r="A17" s="30" t="s">
        <v>140</v>
      </c>
      <c r="B17" s="30" t="s">
        <v>22</v>
      </c>
      <c r="C17" s="30" t="s">
        <v>23</v>
      </c>
      <c r="D17" s="30" t="s">
        <v>56</v>
      </c>
      <c r="E17" s="30" t="s">
        <v>141</v>
      </c>
      <c r="F17" s="82" t="s">
        <v>142</v>
      </c>
      <c r="G17" s="24">
        <v>45761</v>
      </c>
      <c r="H17" s="553">
        <v>45838</v>
      </c>
      <c r="I17" s="566" t="s">
        <v>143</v>
      </c>
      <c r="J17" s="537" t="s">
        <v>24</v>
      </c>
      <c r="K17" s="553" t="s">
        <v>32</v>
      </c>
      <c r="L17" s="24"/>
      <c r="M17" s="67">
        <v>200922.5</v>
      </c>
      <c r="N17" s="55">
        <v>200922.5</v>
      </c>
      <c r="O17" s="83" t="s">
        <v>106</v>
      </c>
      <c r="P17" s="30" t="s">
        <v>144</v>
      </c>
      <c r="Q17" s="30" t="s">
        <v>26</v>
      </c>
      <c r="R17" s="84" t="s">
        <v>145</v>
      </c>
      <c r="S17" s="85" t="s">
        <v>146</v>
      </c>
      <c r="T17" s="86" t="s">
        <v>94</v>
      </c>
      <c r="U17" s="87" t="s">
        <v>39</v>
      </c>
      <c r="V17" s="34"/>
    </row>
    <row r="18" spans="1:22" ht="47.4" customHeight="1" x14ac:dyDescent="0.35">
      <c r="A18" s="48" t="s">
        <v>39</v>
      </c>
      <c r="B18" s="48" t="s">
        <v>28</v>
      </c>
      <c r="C18" s="48" t="s">
        <v>23</v>
      </c>
      <c r="D18" s="48"/>
      <c r="E18" s="48" t="s">
        <v>147</v>
      </c>
      <c r="F18" s="48" t="s">
        <v>148</v>
      </c>
      <c r="G18" s="88">
        <v>45657</v>
      </c>
      <c r="H18" s="553">
        <v>45809</v>
      </c>
      <c r="I18" s="566" t="s">
        <v>138</v>
      </c>
      <c r="J18" s="537" t="s">
        <v>24</v>
      </c>
      <c r="K18" s="553" t="s">
        <v>32</v>
      </c>
      <c r="L18" s="24" t="s">
        <v>24</v>
      </c>
      <c r="M18" s="89">
        <v>15000</v>
      </c>
      <c r="N18" s="55">
        <v>15000</v>
      </c>
      <c r="O18" s="83" t="s">
        <v>106</v>
      </c>
      <c r="P18" s="48" t="s">
        <v>149</v>
      </c>
      <c r="Q18" s="90" t="s">
        <v>35</v>
      </c>
      <c r="R18" s="34" t="s">
        <v>49</v>
      </c>
      <c r="S18" s="34" t="s">
        <v>150</v>
      </c>
      <c r="T18" s="34" t="s">
        <v>77</v>
      </c>
      <c r="U18" s="87" t="s">
        <v>39</v>
      </c>
      <c r="V18" s="34" t="s">
        <v>32</v>
      </c>
    </row>
    <row r="19" spans="1:22" ht="47.4" customHeight="1" x14ac:dyDescent="0.35">
      <c r="A19" s="87" t="s">
        <v>151</v>
      </c>
      <c r="B19" s="12" t="s">
        <v>22</v>
      </c>
      <c r="C19" s="12" t="s">
        <v>23</v>
      </c>
      <c r="D19" s="12"/>
      <c r="E19" s="12" t="s">
        <v>152</v>
      </c>
      <c r="F19" s="90" t="s">
        <v>153</v>
      </c>
      <c r="G19" s="91">
        <v>44756</v>
      </c>
      <c r="H19" s="553">
        <v>45852</v>
      </c>
      <c r="I19" s="566" t="s">
        <v>43</v>
      </c>
      <c r="J19" s="538" t="s">
        <v>24</v>
      </c>
      <c r="K19" s="553">
        <f>H19-540</f>
        <v>45312</v>
      </c>
      <c r="L19" s="24" t="s">
        <v>24</v>
      </c>
      <c r="M19" s="92">
        <v>55214.1</v>
      </c>
      <c r="N19" s="25">
        <v>18404.7</v>
      </c>
      <c r="O19" s="83" t="s">
        <v>66</v>
      </c>
      <c r="P19" s="30" t="s">
        <v>154</v>
      </c>
      <c r="Q19" s="90" t="s">
        <v>26</v>
      </c>
      <c r="R19" s="42" t="s">
        <v>47</v>
      </c>
      <c r="S19" s="42" t="s">
        <v>48</v>
      </c>
      <c r="T19" s="42" t="s">
        <v>27</v>
      </c>
      <c r="U19" s="34"/>
      <c r="V19" s="34"/>
    </row>
    <row r="20" spans="1:22" ht="47.15" customHeight="1" x14ac:dyDescent="0.35">
      <c r="A20" s="72">
        <v>122177</v>
      </c>
      <c r="B20" s="12" t="s">
        <v>22</v>
      </c>
      <c r="C20" s="12" t="s">
        <v>23</v>
      </c>
      <c r="D20" s="12"/>
      <c r="E20" s="12" t="s">
        <v>155</v>
      </c>
      <c r="F20" s="93" t="s">
        <v>156</v>
      </c>
      <c r="G20" s="74">
        <v>44760</v>
      </c>
      <c r="H20" s="586">
        <v>45855</v>
      </c>
      <c r="I20" s="587" t="s">
        <v>43</v>
      </c>
      <c r="J20" s="542" t="s">
        <v>24</v>
      </c>
      <c r="K20" s="569">
        <f>H20-540</f>
        <v>45315</v>
      </c>
      <c r="L20" s="95" t="s">
        <v>24</v>
      </c>
      <c r="M20" s="96">
        <v>15195</v>
      </c>
      <c r="N20" s="97">
        <f>M20/3</f>
        <v>5065</v>
      </c>
      <c r="O20" s="98" t="s">
        <v>100</v>
      </c>
      <c r="P20" s="99" t="s">
        <v>157</v>
      </c>
      <c r="Q20" s="100" t="s">
        <v>35</v>
      </c>
      <c r="R20" s="101" t="s">
        <v>36</v>
      </c>
      <c r="S20" s="101" t="s">
        <v>37</v>
      </c>
      <c r="T20" s="101" t="s">
        <v>38</v>
      </c>
      <c r="U20" s="100" t="s">
        <v>39</v>
      </c>
      <c r="V20" s="100" t="s">
        <v>24</v>
      </c>
    </row>
    <row r="21" spans="1:22" ht="47.15" customHeight="1" x14ac:dyDescent="0.35">
      <c r="A21" s="102" t="s">
        <v>158</v>
      </c>
      <c r="B21" s="12" t="s">
        <v>28</v>
      </c>
      <c r="C21" s="12" t="s">
        <v>23</v>
      </c>
      <c r="D21" s="12"/>
      <c r="E21" s="12" t="s">
        <v>159</v>
      </c>
      <c r="F21" s="103" t="s">
        <v>160</v>
      </c>
      <c r="G21" s="15">
        <v>45748</v>
      </c>
      <c r="H21" s="570">
        <v>45869</v>
      </c>
      <c r="I21" s="562" t="s">
        <v>52</v>
      </c>
      <c r="J21" s="543" t="s">
        <v>24</v>
      </c>
      <c r="K21" s="570" t="s">
        <v>32</v>
      </c>
      <c r="L21" s="15" t="s">
        <v>24</v>
      </c>
      <c r="M21" s="104">
        <v>79984.41</v>
      </c>
      <c r="N21" s="68">
        <v>79984.41</v>
      </c>
      <c r="O21" s="105" t="s">
        <v>33</v>
      </c>
      <c r="P21" s="12" t="s">
        <v>161</v>
      </c>
      <c r="Q21" s="107" t="s">
        <v>35</v>
      </c>
      <c r="R21" s="14" t="s">
        <v>162</v>
      </c>
      <c r="S21" s="14" t="s">
        <v>163</v>
      </c>
      <c r="T21" s="14" t="s">
        <v>94</v>
      </c>
      <c r="U21" s="12" t="s">
        <v>78</v>
      </c>
      <c r="V21" s="12"/>
    </row>
    <row r="22" spans="1:22" ht="47.15" customHeight="1" x14ac:dyDescent="0.35">
      <c r="A22" s="107">
        <v>776442</v>
      </c>
      <c r="B22" s="12" t="s">
        <v>28</v>
      </c>
      <c r="C22" s="12" t="s">
        <v>23</v>
      </c>
      <c r="D22" s="12"/>
      <c r="E22" s="12" t="s">
        <v>164</v>
      </c>
      <c r="F22" s="108" t="s">
        <v>165</v>
      </c>
      <c r="G22" s="15">
        <v>45717</v>
      </c>
      <c r="H22" s="570">
        <v>45870</v>
      </c>
      <c r="I22" s="562" t="s">
        <v>166</v>
      </c>
      <c r="J22" s="544" t="s">
        <v>24</v>
      </c>
      <c r="K22" s="557" t="s">
        <v>32</v>
      </c>
      <c r="L22" s="44" t="s">
        <v>24</v>
      </c>
      <c r="M22" s="109">
        <v>14918</v>
      </c>
      <c r="N22" s="110">
        <v>14918</v>
      </c>
      <c r="O22" s="28" t="s">
        <v>33</v>
      </c>
      <c r="P22" s="34" t="s">
        <v>167</v>
      </c>
      <c r="Q22" s="34" t="s">
        <v>35</v>
      </c>
      <c r="R22" s="86" t="s">
        <v>60</v>
      </c>
      <c r="S22" s="86" t="s">
        <v>164</v>
      </c>
      <c r="T22" s="86" t="s">
        <v>77</v>
      </c>
      <c r="U22" s="34" t="s">
        <v>54</v>
      </c>
      <c r="V22" s="34"/>
    </row>
    <row r="23" spans="1:22" ht="47.15" customHeight="1" x14ac:dyDescent="0.35">
      <c r="A23" s="111" t="s">
        <v>168</v>
      </c>
      <c r="B23" s="12" t="s">
        <v>28</v>
      </c>
      <c r="C23" s="12" t="s">
        <v>23</v>
      </c>
      <c r="D23" s="12"/>
      <c r="E23" s="12" t="s">
        <v>169</v>
      </c>
      <c r="F23" s="112" t="s">
        <v>170</v>
      </c>
      <c r="G23" s="113">
        <v>45517</v>
      </c>
      <c r="H23" s="582">
        <v>45881</v>
      </c>
      <c r="I23" s="588" t="s">
        <v>65</v>
      </c>
      <c r="J23" s="545" t="s">
        <v>24</v>
      </c>
      <c r="K23" s="582" t="s">
        <v>24</v>
      </c>
      <c r="L23" s="113" t="s">
        <v>24</v>
      </c>
      <c r="M23" s="109">
        <v>8703.08</v>
      </c>
      <c r="N23" s="115">
        <v>8703.08</v>
      </c>
      <c r="O23" s="116" t="s">
        <v>171</v>
      </c>
      <c r="P23" s="87" t="s">
        <v>172</v>
      </c>
      <c r="Q23" s="34" t="s">
        <v>35</v>
      </c>
      <c r="R23" s="86" t="s">
        <v>47</v>
      </c>
      <c r="S23" s="86" t="s">
        <v>69</v>
      </c>
      <c r="T23" s="86" t="s">
        <v>94</v>
      </c>
      <c r="U23" s="34" t="s">
        <v>78</v>
      </c>
      <c r="V23" s="34"/>
    </row>
    <row r="24" spans="1:22" ht="47.15" customHeight="1" x14ac:dyDescent="0.4">
      <c r="A24" s="111">
        <v>805405</v>
      </c>
      <c r="B24" s="12" t="s">
        <v>28</v>
      </c>
      <c r="C24" s="12" t="s">
        <v>23</v>
      </c>
      <c r="D24" s="12"/>
      <c r="E24" s="12" t="s">
        <v>173</v>
      </c>
      <c r="F24" s="117" t="s">
        <v>174</v>
      </c>
      <c r="G24" s="15">
        <v>45845</v>
      </c>
      <c r="H24" s="570">
        <v>45884</v>
      </c>
      <c r="I24" s="562" t="s">
        <v>31</v>
      </c>
      <c r="J24" s="544" t="s">
        <v>24</v>
      </c>
      <c r="K24" s="570" t="s">
        <v>32</v>
      </c>
      <c r="L24" s="15" t="s">
        <v>24</v>
      </c>
      <c r="M24" s="118">
        <v>49939.16</v>
      </c>
      <c r="N24" s="119">
        <v>49939.16</v>
      </c>
      <c r="O24" s="116" t="s">
        <v>175</v>
      </c>
      <c r="P24" s="87" t="s">
        <v>176</v>
      </c>
      <c r="Q24" s="34" t="s">
        <v>35</v>
      </c>
      <c r="R24" s="86" t="s">
        <v>36</v>
      </c>
      <c r="S24" s="86" t="s">
        <v>177</v>
      </c>
      <c r="T24" s="120" t="s">
        <v>178</v>
      </c>
      <c r="U24" s="34" t="s">
        <v>39</v>
      </c>
      <c r="V24" s="34"/>
    </row>
    <row r="25" spans="1:22" ht="47.15" customHeight="1" x14ac:dyDescent="0.35">
      <c r="A25" s="121" t="s">
        <v>179</v>
      </c>
      <c r="B25" s="12" t="s">
        <v>28</v>
      </c>
      <c r="C25" s="12" t="s">
        <v>23</v>
      </c>
      <c r="D25" s="12"/>
      <c r="E25" s="12" t="s">
        <v>180</v>
      </c>
      <c r="F25" s="103" t="s">
        <v>181</v>
      </c>
      <c r="G25" s="15">
        <v>45523</v>
      </c>
      <c r="H25" s="570">
        <v>45887</v>
      </c>
      <c r="I25" s="562" t="s">
        <v>65</v>
      </c>
      <c r="J25" s="544" t="s">
        <v>24</v>
      </c>
      <c r="K25" s="570" t="s">
        <v>24</v>
      </c>
      <c r="L25" s="15" t="s">
        <v>24</v>
      </c>
      <c r="M25" s="122">
        <v>8250</v>
      </c>
      <c r="N25" s="123">
        <v>8250</v>
      </c>
      <c r="O25" s="28" t="s">
        <v>182</v>
      </c>
      <c r="P25" s="107" t="s">
        <v>183</v>
      </c>
      <c r="Q25" s="34" t="s">
        <v>35</v>
      </c>
      <c r="R25" s="81" t="s">
        <v>47</v>
      </c>
      <c r="S25" s="81" t="s">
        <v>69</v>
      </c>
      <c r="T25" s="81" t="s">
        <v>94</v>
      </c>
      <c r="U25" s="12" t="s">
        <v>78</v>
      </c>
      <c r="V25" s="34"/>
    </row>
    <row r="26" spans="1:22" ht="47.15" customHeight="1" x14ac:dyDescent="0.35">
      <c r="A26" s="102" t="s">
        <v>184</v>
      </c>
      <c r="B26" s="12" t="s">
        <v>28</v>
      </c>
      <c r="C26" s="12" t="s">
        <v>23</v>
      </c>
      <c r="D26" s="12"/>
      <c r="E26" s="12" t="s">
        <v>185</v>
      </c>
      <c r="F26" s="90" t="s">
        <v>186</v>
      </c>
      <c r="G26" s="124">
        <v>45474</v>
      </c>
      <c r="H26" s="589">
        <v>45901</v>
      </c>
      <c r="I26" s="590" t="s">
        <v>187</v>
      </c>
      <c r="J26" s="546" t="s">
        <v>24</v>
      </c>
      <c r="K26" s="589" t="s">
        <v>24</v>
      </c>
      <c r="L26" s="127" t="s">
        <v>24</v>
      </c>
      <c r="M26" s="128">
        <v>28910</v>
      </c>
      <c r="N26" s="123">
        <v>28910</v>
      </c>
      <c r="O26" s="28" t="s">
        <v>175</v>
      </c>
      <c r="P26" s="70" t="s">
        <v>188</v>
      </c>
      <c r="Q26" s="129" t="s">
        <v>35</v>
      </c>
      <c r="R26" s="130" t="s">
        <v>36</v>
      </c>
      <c r="S26" s="130" t="s">
        <v>94</v>
      </c>
      <c r="T26" s="130" t="s">
        <v>94</v>
      </c>
      <c r="U26" s="34" t="s">
        <v>39</v>
      </c>
      <c r="V26" s="34"/>
    </row>
    <row r="27" spans="1:22" ht="81" customHeight="1" x14ac:dyDescent="0.35">
      <c r="A27" s="48" t="s">
        <v>189</v>
      </c>
      <c r="B27" s="48" t="s">
        <v>28</v>
      </c>
      <c r="C27" s="48" t="s">
        <v>23</v>
      </c>
      <c r="D27" s="48"/>
      <c r="E27" s="48" t="s">
        <v>190</v>
      </c>
      <c r="F27" s="48" t="s">
        <v>191</v>
      </c>
      <c r="G27" s="24">
        <v>44455</v>
      </c>
      <c r="H27" s="553">
        <v>45901</v>
      </c>
      <c r="I27" s="566" t="s">
        <v>65</v>
      </c>
      <c r="J27" s="538" t="s">
        <v>24</v>
      </c>
      <c r="K27" s="553">
        <f>H27-540</f>
        <v>45361</v>
      </c>
      <c r="L27" s="24" t="s">
        <v>24</v>
      </c>
      <c r="M27" s="131">
        <v>24499</v>
      </c>
      <c r="N27" s="131">
        <v>24499</v>
      </c>
      <c r="O27" s="27" t="s">
        <v>192</v>
      </c>
      <c r="P27" s="12" t="s">
        <v>193</v>
      </c>
      <c r="Q27" s="12" t="s">
        <v>35</v>
      </c>
      <c r="R27" s="11" t="s">
        <v>194</v>
      </c>
      <c r="S27" s="11" t="s">
        <v>195</v>
      </c>
      <c r="T27" s="11" t="s">
        <v>196</v>
      </c>
      <c r="U27" s="29" t="s">
        <v>78</v>
      </c>
      <c r="V27" s="30"/>
    </row>
    <row r="28" spans="1:22" s="50" customFormat="1" ht="28" x14ac:dyDescent="0.35">
      <c r="A28" s="30">
        <v>519235</v>
      </c>
      <c r="B28" s="30" t="s">
        <v>28</v>
      </c>
      <c r="C28" s="30" t="s">
        <v>23</v>
      </c>
      <c r="D28" s="30"/>
      <c r="E28" s="30" t="s">
        <v>197</v>
      </c>
      <c r="F28" s="30" t="s">
        <v>198</v>
      </c>
      <c r="G28" s="24">
        <v>45537</v>
      </c>
      <c r="H28" s="553">
        <v>45901</v>
      </c>
      <c r="I28" s="566" t="s">
        <v>65</v>
      </c>
      <c r="J28" s="537" t="s">
        <v>199</v>
      </c>
      <c r="K28" s="553" t="s">
        <v>24</v>
      </c>
      <c r="L28" s="24" t="s">
        <v>24</v>
      </c>
      <c r="M28" s="25">
        <v>39700</v>
      </c>
      <c r="N28" s="55">
        <v>39700</v>
      </c>
      <c r="O28" s="132" t="s">
        <v>200</v>
      </c>
      <c r="P28" s="35" t="s">
        <v>201</v>
      </c>
      <c r="Q28" s="48" t="s">
        <v>46</v>
      </c>
      <c r="R28" s="133" t="s">
        <v>36</v>
      </c>
      <c r="S28" s="134" t="s">
        <v>49</v>
      </c>
      <c r="T28" s="134" t="s">
        <v>94</v>
      </c>
      <c r="U28" s="48" t="s">
        <v>39</v>
      </c>
      <c r="V28" s="48"/>
    </row>
    <row r="29" spans="1:22" s="50" customFormat="1" ht="42" x14ac:dyDescent="0.35">
      <c r="A29" s="30">
        <v>593502</v>
      </c>
      <c r="B29" s="30" t="s">
        <v>28</v>
      </c>
      <c r="C29" s="30" t="s">
        <v>23</v>
      </c>
      <c r="D29" s="30"/>
      <c r="E29" s="30" t="s">
        <v>202</v>
      </c>
      <c r="F29" s="30" t="s">
        <v>203</v>
      </c>
      <c r="G29" s="24">
        <v>45537</v>
      </c>
      <c r="H29" s="553">
        <v>45902</v>
      </c>
      <c r="I29" s="566" t="s">
        <v>65</v>
      </c>
      <c r="J29" s="537" t="s">
        <v>24</v>
      </c>
      <c r="K29" s="553" t="s">
        <v>24</v>
      </c>
      <c r="L29" s="24" t="s">
        <v>24</v>
      </c>
      <c r="M29" s="25">
        <v>9360</v>
      </c>
      <c r="N29" s="55">
        <v>9360</v>
      </c>
      <c r="O29" s="132" t="s">
        <v>204</v>
      </c>
      <c r="P29" s="35" t="s">
        <v>205</v>
      </c>
      <c r="Q29" s="48" t="s">
        <v>35</v>
      </c>
      <c r="R29" s="133" t="s">
        <v>47</v>
      </c>
      <c r="S29" s="134" t="s">
        <v>69</v>
      </c>
      <c r="T29" s="134" t="s">
        <v>94</v>
      </c>
      <c r="U29" s="48" t="s">
        <v>54</v>
      </c>
      <c r="V29" s="48"/>
    </row>
    <row r="30" spans="1:22" s="50" customFormat="1" ht="41.15" customHeight="1" x14ac:dyDescent="0.35">
      <c r="A30" s="30" t="s">
        <v>206</v>
      </c>
      <c r="B30" s="30" t="s">
        <v>28</v>
      </c>
      <c r="C30" s="30" t="s">
        <v>23</v>
      </c>
      <c r="D30" s="30"/>
      <c r="E30" s="30" t="s">
        <v>197</v>
      </c>
      <c r="F30" s="30" t="s">
        <v>207</v>
      </c>
      <c r="G30" s="24">
        <v>45435</v>
      </c>
      <c r="H30" s="553">
        <v>45930</v>
      </c>
      <c r="I30" s="566" t="s">
        <v>187</v>
      </c>
      <c r="J30" s="537" t="s">
        <v>24</v>
      </c>
      <c r="K30" s="569" t="s">
        <v>24</v>
      </c>
      <c r="L30" s="24" t="s">
        <v>24</v>
      </c>
      <c r="M30" s="25">
        <v>33325</v>
      </c>
      <c r="N30" s="25">
        <v>33325</v>
      </c>
      <c r="O30" s="27" t="s">
        <v>175</v>
      </c>
      <c r="P30" s="29" t="s">
        <v>201</v>
      </c>
      <c r="Q30" s="30" t="s">
        <v>35</v>
      </c>
      <c r="R30" s="30" t="s">
        <v>49</v>
      </c>
      <c r="S30" s="30" t="s">
        <v>208</v>
      </c>
      <c r="T30" s="30" t="s">
        <v>94</v>
      </c>
      <c r="U30" s="30" t="s">
        <v>78</v>
      </c>
      <c r="V30" s="30"/>
    </row>
    <row r="31" spans="1:22" ht="73.400000000000006" customHeight="1" x14ac:dyDescent="0.35">
      <c r="A31" s="30" t="s">
        <v>209</v>
      </c>
      <c r="B31" s="30" t="s">
        <v>22</v>
      </c>
      <c r="C31" s="30" t="s">
        <v>23</v>
      </c>
      <c r="D31" s="30"/>
      <c r="E31" s="30" t="s">
        <v>210</v>
      </c>
      <c r="F31" s="30" t="s">
        <v>211</v>
      </c>
      <c r="G31" s="24">
        <v>44470</v>
      </c>
      <c r="H31" s="553">
        <v>45930</v>
      </c>
      <c r="I31" s="566" t="s">
        <v>105</v>
      </c>
      <c r="J31" s="537">
        <v>4</v>
      </c>
      <c r="K31" s="553">
        <f t="shared" ref="K31:K36" si="0">H31-540</f>
        <v>45390</v>
      </c>
      <c r="L31" s="24"/>
      <c r="M31" s="25">
        <f>N31*2</f>
        <v>457768</v>
      </c>
      <c r="N31" s="25">
        <v>228884</v>
      </c>
      <c r="O31" s="27" t="s">
        <v>212</v>
      </c>
      <c r="P31" s="35" t="s">
        <v>213</v>
      </c>
      <c r="Q31" s="48" t="s">
        <v>46</v>
      </c>
      <c r="R31" s="48" t="s">
        <v>214</v>
      </c>
      <c r="S31" s="48" t="s">
        <v>212</v>
      </c>
      <c r="T31" s="48" t="s">
        <v>94</v>
      </c>
      <c r="U31" s="48" t="s">
        <v>109</v>
      </c>
      <c r="V31" s="48" t="s">
        <v>215</v>
      </c>
    </row>
    <row r="32" spans="1:22" ht="73.400000000000006" customHeight="1" x14ac:dyDescent="0.35">
      <c r="A32" s="30" t="s">
        <v>209</v>
      </c>
      <c r="B32" s="30" t="s">
        <v>22</v>
      </c>
      <c r="C32" s="30" t="s">
        <v>23</v>
      </c>
      <c r="D32" s="30"/>
      <c r="E32" s="30" t="s">
        <v>216</v>
      </c>
      <c r="F32" s="30" t="s">
        <v>217</v>
      </c>
      <c r="G32" s="24">
        <v>44470</v>
      </c>
      <c r="H32" s="553">
        <v>45930</v>
      </c>
      <c r="I32" s="566" t="s">
        <v>105</v>
      </c>
      <c r="J32" s="537">
        <v>4</v>
      </c>
      <c r="K32" s="553">
        <f t="shared" si="0"/>
        <v>45390</v>
      </c>
      <c r="L32" s="24"/>
      <c r="M32" s="25">
        <f>N32*2</f>
        <v>290855.48</v>
      </c>
      <c r="N32" s="25">
        <v>145427.74</v>
      </c>
      <c r="O32" s="27" t="s">
        <v>212</v>
      </c>
      <c r="P32" s="29" t="s">
        <v>218</v>
      </c>
      <c r="Q32" s="30" t="s">
        <v>46</v>
      </c>
      <c r="R32" s="30" t="s">
        <v>214</v>
      </c>
      <c r="S32" s="30" t="s">
        <v>212</v>
      </c>
      <c r="T32" s="30" t="s">
        <v>94</v>
      </c>
      <c r="U32" s="30" t="s">
        <v>109</v>
      </c>
      <c r="V32" s="30" t="s">
        <v>215</v>
      </c>
    </row>
    <row r="33" spans="1:22" ht="41.4" customHeight="1" x14ac:dyDescent="0.35">
      <c r="A33" s="30" t="s">
        <v>209</v>
      </c>
      <c r="B33" s="30" t="s">
        <v>22</v>
      </c>
      <c r="C33" s="30" t="s">
        <v>23</v>
      </c>
      <c r="D33" s="30"/>
      <c r="E33" s="30" t="s">
        <v>219</v>
      </c>
      <c r="F33" s="30" t="s">
        <v>220</v>
      </c>
      <c r="G33" s="24">
        <v>44470</v>
      </c>
      <c r="H33" s="553">
        <v>45930</v>
      </c>
      <c r="I33" s="566" t="s">
        <v>105</v>
      </c>
      <c r="J33" s="537">
        <v>4</v>
      </c>
      <c r="K33" s="553">
        <f t="shared" si="0"/>
        <v>45390</v>
      </c>
      <c r="L33" s="24"/>
      <c r="M33" s="25">
        <f>N33*2</f>
        <v>10162</v>
      </c>
      <c r="N33" s="25">
        <v>5081</v>
      </c>
      <c r="O33" s="27" t="s">
        <v>212</v>
      </c>
      <c r="P33" s="29" t="s">
        <v>221</v>
      </c>
      <c r="Q33" s="30" t="s">
        <v>46</v>
      </c>
      <c r="R33" s="30" t="s">
        <v>214</v>
      </c>
      <c r="S33" s="30" t="s">
        <v>212</v>
      </c>
      <c r="T33" s="30" t="s">
        <v>94</v>
      </c>
      <c r="U33" s="30" t="s">
        <v>109</v>
      </c>
      <c r="V33" s="30" t="s">
        <v>215</v>
      </c>
    </row>
    <row r="34" spans="1:22" ht="41.4" customHeight="1" x14ac:dyDescent="0.35">
      <c r="A34" s="30" t="s">
        <v>222</v>
      </c>
      <c r="B34" s="30" t="s">
        <v>28</v>
      </c>
      <c r="C34" s="30" t="s">
        <v>23</v>
      </c>
      <c r="D34" s="30"/>
      <c r="E34" s="30" t="s">
        <v>223</v>
      </c>
      <c r="F34" s="30" t="s">
        <v>224</v>
      </c>
      <c r="G34" s="95">
        <v>45383</v>
      </c>
      <c r="H34" s="569">
        <v>45930</v>
      </c>
      <c r="I34" s="587" t="s">
        <v>225</v>
      </c>
      <c r="J34" s="547" t="s">
        <v>24</v>
      </c>
      <c r="K34" s="569">
        <f t="shared" si="0"/>
        <v>45390</v>
      </c>
      <c r="L34" s="95" t="s">
        <v>24</v>
      </c>
      <c r="M34" s="135">
        <v>10000</v>
      </c>
      <c r="N34" s="135">
        <v>10000</v>
      </c>
      <c r="O34" s="27" t="s">
        <v>182</v>
      </c>
      <c r="P34" s="29" t="s">
        <v>226</v>
      </c>
      <c r="Q34" s="30" t="s">
        <v>46</v>
      </c>
      <c r="R34" s="30" t="s">
        <v>214</v>
      </c>
      <c r="S34" s="30" t="s">
        <v>227</v>
      </c>
      <c r="T34" s="30" t="s">
        <v>228</v>
      </c>
      <c r="U34" s="30"/>
      <c r="V34" s="30"/>
    </row>
    <row r="35" spans="1:22" ht="41.4" customHeight="1" x14ac:dyDescent="0.35">
      <c r="A35" s="53" t="s">
        <v>229</v>
      </c>
      <c r="B35" s="30" t="s">
        <v>28</v>
      </c>
      <c r="C35" s="30" t="s">
        <v>23</v>
      </c>
      <c r="D35" s="30"/>
      <c r="E35" s="30" t="s">
        <v>230</v>
      </c>
      <c r="F35" s="54" t="s">
        <v>231</v>
      </c>
      <c r="G35" s="15">
        <v>45566</v>
      </c>
      <c r="H35" s="570">
        <v>45930</v>
      </c>
      <c r="I35" s="562" t="s">
        <v>232</v>
      </c>
      <c r="J35" s="544" t="s">
        <v>24</v>
      </c>
      <c r="K35" s="569">
        <f t="shared" si="0"/>
        <v>45390</v>
      </c>
      <c r="L35" s="15" t="s">
        <v>24</v>
      </c>
      <c r="M35" s="104">
        <v>9999</v>
      </c>
      <c r="N35" s="104">
        <v>9999</v>
      </c>
      <c r="O35" s="27" t="s">
        <v>233</v>
      </c>
      <c r="P35" s="29" t="s">
        <v>234</v>
      </c>
      <c r="Q35" s="30" t="s">
        <v>26</v>
      </c>
      <c r="R35" s="30" t="s">
        <v>47</v>
      </c>
      <c r="S35" s="30" t="s">
        <v>69</v>
      </c>
      <c r="T35" s="30" t="s">
        <v>77</v>
      </c>
      <c r="U35" s="30" t="s">
        <v>78</v>
      </c>
      <c r="V35" s="30"/>
    </row>
    <row r="36" spans="1:22" ht="41.4" customHeight="1" x14ac:dyDescent="0.35">
      <c r="A36" s="53"/>
      <c r="B36" s="30" t="s">
        <v>28</v>
      </c>
      <c r="C36" s="30" t="s">
        <v>23</v>
      </c>
      <c r="D36" s="30"/>
      <c r="E36" s="30" t="s">
        <v>235</v>
      </c>
      <c r="F36" s="54" t="s">
        <v>236</v>
      </c>
      <c r="G36" s="15">
        <v>44896</v>
      </c>
      <c r="H36" s="570">
        <v>45746</v>
      </c>
      <c r="I36" s="562" t="s">
        <v>237</v>
      </c>
      <c r="J36" s="544" t="s">
        <v>24</v>
      </c>
      <c r="K36" s="570">
        <f t="shared" si="0"/>
        <v>45206</v>
      </c>
      <c r="L36" s="15" t="s">
        <v>24</v>
      </c>
      <c r="M36" s="104"/>
      <c r="N36" s="104">
        <v>22000</v>
      </c>
      <c r="O36" s="27" t="s">
        <v>33</v>
      </c>
      <c r="P36" s="29" t="s">
        <v>238</v>
      </c>
      <c r="Q36" s="30" t="s">
        <v>46</v>
      </c>
      <c r="R36" s="30" t="s">
        <v>126</v>
      </c>
      <c r="S36" s="30" t="s">
        <v>239</v>
      </c>
      <c r="T36" s="30" t="s">
        <v>94</v>
      </c>
      <c r="U36" s="30"/>
      <c r="V36" s="30"/>
    </row>
    <row r="37" spans="1:22" ht="41.4" customHeight="1" x14ac:dyDescent="0.35">
      <c r="A37" s="136" t="s">
        <v>240</v>
      </c>
      <c r="B37" s="137" t="s">
        <v>28</v>
      </c>
      <c r="C37" s="22" t="s">
        <v>23</v>
      </c>
      <c r="D37" s="22"/>
      <c r="E37" s="138" t="s">
        <v>141</v>
      </c>
      <c r="F37" s="139" t="s">
        <v>241</v>
      </c>
      <c r="G37" s="140">
        <v>45413</v>
      </c>
      <c r="H37" s="548">
        <v>45747</v>
      </c>
      <c r="I37" s="549" t="s">
        <v>65</v>
      </c>
      <c r="J37" s="550" t="s">
        <v>24</v>
      </c>
      <c r="K37" s="557">
        <v>45412</v>
      </c>
      <c r="L37" s="141" t="s">
        <v>24</v>
      </c>
      <c r="M37" s="142">
        <v>55584</v>
      </c>
      <c r="N37" s="143">
        <v>55584</v>
      </c>
      <c r="O37" s="144" t="s">
        <v>106</v>
      </c>
      <c r="P37" s="145" t="s">
        <v>144</v>
      </c>
      <c r="Q37" s="32" t="s">
        <v>46</v>
      </c>
      <c r="R37" s="146" t="s">
        <v>242</v>
      </c>
      <c r="S37" s="32" t="s">
        <v>243</v>
      </c>
      <c r="T37" s="32" t="s">
        <v>94</v>
      </c>
      <c r="U37" s="32" t="s">
        <v>78</v>
      </c>
      <c r="V37" s="139"/>
    </row>
    <row r="38" spans="1:22" ht="28" x14ac:dyDescent="0.35">
      <c r="A38" s="12" t="s">
        <v>244</v>
      </c>
      <c r="B38" s="107" t="s">
        <v>28</v>
      </c>
      <c r="C38" s="30" t="s">
        <v>23</v>
      </c>
      <c r="D38" s="30"/>
      <c r="E38" s="93" t="s">
        <v>245</v>
      </c>
      <c r="F38" s="70" t="s">
        <v>246</v>
      </c>
      <c r="G38" s="74">
        <v>45478</v>
      </c>
      <c r="H38" s="591">
        <v>45843</v>
      </c>
      <c r="I38" s="592" t="s">
        <v>65</v>
      </c>
      <c r="J38" s="541"/>
      <c r="K38" s="585">
        <v>45412</v>
      </c>
      <c r="L38" s="74"/>
      <c r="M38" s="148">
        <v>8790</v>
      </c>
      <c r="N38" s="149">
        <v>8790</v>
      </c>
      <c r="O38" s="150" t="s">
        <v>192</v>
      </c>
      <c r="P38" s="70" t="s">
        <v>247</v>
      </c>
      <c r="Q38" s="151" t="s">
        <v>46</v>
      </c>
      <c r="R38" s="53" t="s">
        <v>214</v>
      </c>
      <c r="S38" s="53" t="s">
        <v>248</v>
      </c>
      <c r="T38" s="53" t="s">
        <v>94</v>
      </c>
      <c r="U38" s="70" t="s">
        <v>78</v>
      </c>
      <c r="V38" s="70"/>
    </row>
    <row r="39" spans="1:22" ht="70" x14ac:dyDescent="0.35">
      <c r="A39" s="12">
        <v>755239</v>
      </c>
      <c r="B39" s="107" t="s">
        <v>28</v>
      </c>
      <c r="C39" s="30" t="s">
        <v>23</v>
      </c>
      <c r="D39" s="30"/>
      <c r="E39" s="152" t="s">
        <v>249</v>
      </c>
      <c r="F39" s="107" t="s">
        <v>250</v>
      </c>
      <c r="G39" s="15">
        <v>45717</v>
      </c>
      <c r="H39" s="570">
        <v>45898</v>
      </c>
      <c r="I39" s="562" t="s">
        <v>251</v>
      </c>
      <c r="J39" s="544" t="s">
        <v>24</v>
      </c>
      <c r="K39" s="570" t="s">
        <v>32</v>
      </c>
      <c r="L39" s="15" t="s">
        <v>24</v>
      </c>
      <c r="M39" s="104">
        <v>9000</v>
      </c>
      <c r="N39" s="153">
        <v>9000</v>
      </c>
      <c r="O39" s="28" t="s">
        <v>192</v>
      </c>
      <c r="P39" s="12" t="s">
        <v>252</v>
      </c>
      <c r="Q39" s="12" t="s">
        <v>35</v>
      </c>
      <c r="R39" s="12" t="s">
        <v>47</v>
      </c>
      <c r="S39" s="12" t="s">
        <v>69</v>
      </c>
      <c r="T39" s="12" t="s">
        <v>77</v>
      </c>
      <c r="U39" s="12" t="s">
        <v>39</v>
      </c>
      <c r="V39" s="12"/>
    </row>
    <row r="40" spans="1:22" ht="28" x14ac:dyDescent="0.35">
      <c r="A40" s="154" t="s">
        <v>253</v>
      </c>
      <c r="B40" s="107" t="s">
        <v>28</v>
      </c>
      <c r="C40" s="30" t="s">
        <v>23</v>
      </c>
      <c r="D40" s="30"/>
      <c r="E40" s="108" t="s">
        <v>254</v>
      </c>
      <c r="F40" s="90" t="s">
        <v>255</v>
      </c>
      <c r="G40" s="44">
        <v>45589</v>
      </c>
      <c r="H40" s="557">
        <v>45961</v>
      </c>
      <c r="I40" s="581" t="s">
        <v>65</v>
      </c>
      <c r="J40" s="551" t="s">
        <v>24</v>
      </c>
      <c r="K40" s="557" t="s">
        <v>24</v>
      </c>
      <c r="L40" s="44" t="s">
        <v>24</v>
      </c>
      <c r="M40" s="109">
        <v>33554</v>
      </c>
      <c r="N40" s="115">
        <v>33554</v>
      </c>
      <c r="O40" s="116" t="s">
        <v>80</v>
      </c>
      <c r="P40" s="34" t="s">
        <v>256</v>
      </c>
      <c r="Q40" s="34" t="s">
        <v>35</v>
      </c>
      <c r="R40" s="34" t="s">
        <v>47</v>
      </c>
      <c r="S40" s="155" t="s">
        <v>257</v>
      </c>
      <c r="T40" s="34" t="s">
        <v>94</v>
      </c>
      <c r="U40" s="34" t="s">
        <v>39</v>
      </c>
      <c r="V40" s="34"/>
    </row>
    <row r="41" spans="1:22" ht="35.4" customHeight="1" x14ac:dyDescent="0.35">
      <c r="A41" s="34" t="s">
        <v>258</v>
      </c>
      <c r="B41" s="34" t="s">
        <v>22</v>
      </c>
      <c r="C41" s="34" t="s">
        <v>23</v>
      </c>
      <c r="D41" s="34"/>
      <c r="E41" s="12" t="s">
        <v>259</v>
      </c>
      <c r="F41" s="35" t="s">
        <v>260</v>
      </c>
      <c r="G41" s="127">
        <v>44887</v>
      </c>
      <c r="H41" s="589">
        <v>45971</v>
      </c>
      <c r="I41" s="590" t="s">
        <v>43</v>
      </c>
      <c r="J41" s="552" t="s">
        <v>24</v>
      </c>
      <c r="K41" s="589">
        <f>H41-540</f>
        <v>45431</v>
      </c>
      <c r="L41" s="127" t="s">
        <v>24</v>
      </c>
      <c r="M41" s="156">
        <v>65470</v>
      </c>
      <c r="N41" s="156">
        <v>65470</v>
      </c>
      <c r="O41" s="132" t="s">
        <v>182</v>
      </c>
      <c r="P41" s="35" t="s">
        <v>261</v>
      </c>
      <c r="Q41" s="48" t="s">
        <v>214</v>
      </c>
      <c r="R41" s="48" t="s">
        <v>262</v>
      </c>
      <c r="S41" s="30" t="s">
        <v>94</v>
      </c>
      <c r="T41" s="48" t="s">
        <v>94</v>
      </c>
      <c r="U41" s="48"/>
      <c r="V41" s="48"/>
    </row>
    <row r="42" spans="1:22" ht="74.400000000000006" customHeight="1" x14ac:dyDescent="0.35">
      <c r="A42" s="48" t="s">
        <v>263</v>
      </c>
      <c r="B42" s="34" t="s">
        <v>28</v>
      </c>
      <c r="C42" s="34" t="s">
        <v>23</v>
      </c>
      <c r="D42" s="34"/>
      <c r="E42" s="34" t="s">
        <v>264</v>
      </c>
      <c r="F42" s="12" t="s">
        <v>265</v>
      </c>
      <c r="G42" s="24">
        <v>44882</v>
      </c>
      <c r="H42" s="553">
        <v>45978</v>
      </c>
      <c r="I42" s="566" t="s">
        <v>43</v>
      </c>
      <c r="J42" s="553" t="s">
        <v>24</v>
      </c>
      <c r="K42" s="553">
        <f>H42-540</f>
        <v>45438</v>
      </c>
      <c r="L42" s="24" t="s">
        <v>24</v>
      </c>
      <c r="M42" s="25">
        <v>8480</v>
      </c>
      <c r="N42" s="135">
        <v>1495</v>
      </c>
      <c r="O42" s="56" t="s">
        <v>266</v>
      </c>
      <c r="P42" s="57" t="s">
        <v>264</v>
      </c>
      <c r="Q42" s="53" t="s">
        <v>26</v>
      </c>
      <c r="R42" s="157" t="s">
        <v>47</v>
      </c>
      <c r="S42" s="157" t="s">
        <v>48</v>
      </c>
      <c r="T42" s="157" t="s">
        <v>267</v>
      </c>
      <c r="U42" s="53"/>
      <c r="V42" s="53"/>
    </row>
    <row r="43" spans="1:22" ht="41.15" customHeight="1" x14ac:dyDescent="0.35">
      <c r="A43" s="30" t="s">
        <v>268</v>
      </c>
      <c r="B43" s="12" t="s">
        <v>22</v>
      </c>
      <c r="C43" s="12" t="s">
        <v>23</v>
      </c>
      <c r="D43" s="70"/>
      <c r="E43" s="70" t="s">
        <v>269</v>
      </c>
      <c r="F43" s="70" t="s">
        <v>270</v>
      </c>
      <c r="G43" s="95">
        <v>44713</v>
      </c>
      <c r="H43" s="569">
        <v>45991</v>
      </c>
      <c r="I43" s="587" t="s">
        <v>271</v>
      </c>
      <c r="J43" s="554" t="s">
        <v>24</v>
      </c>
      <c r="K43" s="569">
        <f>H43-540</f>
        <v>45451</v>
      </c>
      <c r="L43" s="95" t="s">
        <v>24</v>
      </c>
      <c r="M43" s="67">
        <f>N43*3</f>
        <v>17985</v>
      </c>
      <c r="N43" s="104">
        <v>5995</v>
      </c>
      <c r="O43" s="28" t="s">
        <v>192</v>
      </c>
      <c r="P43" s="70" t="s">
        <v>272</v>
      </c>
      <c r="Q43" s="70" t="s">
        <v>35</v>
      </c>
      <c r="R43" s="70" t="s">
        <v>75</v>
      </c>
      <c r="S43" s="70" t="s">
        <v>273</v>
      </c>
      <c r="T43" s="70" t="s">
        <v>94</v>
      </c>
      <c r="U43" s="70" t="s">
        <v>39</v>
      </c>
      <c r="V43" s="70" t="s">
        <v>24</v>
      </c>
    </row>
    <row r="44" spans="1:22" ht="41.15" customHeight="1" x14ac:dyDescent="0.35">
      <c r="A44" s="53">
        <v>670800</v>
      </c>
      <c r="B44" s="12" t="s">
        <v>28</v>
      </c>
      <c r="C44" s="107" t="s">
        <v>23</v>
      </c>
      <c r="D44" s="72"/>
      <c r="E44" s="72" t="s">
        <v>274</v>
      </c>
      <c r="F44" s="70" t="s">
        <v>274</v>
      </c>
      <c r="G44" s="74">
        <v>45627</v>
      </c>
      <c r="H44" s="585">
        <v>45991</v>
      </c>
      <c r="I44" s="578" t="s">
        <v>65</v>
      </c>
      <c r="J44" s="555" t="s">
        <v>24</v>
      </c>
      <c r="K44" s="570" t="s">
        <v>32</v>
      </c>
      <c r="L44" s="15" t="s">
        <v>24</v>
      </c>
      <c r="M44" s="158">
        <v>16147</v>
      </c>
      <c r="N44" s="104">
        <v>16147</v>
      </c>
      <c r="O44" s="28" t="s">
        <v>275</v>
      </c>
      <c r="P44" s="12" t="s">
        <v>276</v>
      </c>
      <c r="Q44" s="12" t="s">
        <v>46</v>
      </c>
      <c r="R44" s="12" t="s">
        <v>126</v>
      </c>
      <c r="S44" s="12" t="s">
        <v>94</v>
      </c>
      <c r="T44" s="12" t="s">
        <v>77</v>
      </c>
      <c r="U44" s="12" t="s">
        <v>39</v>
      </c>
      <c r="V44" s="12"/>
    </row>
    <row r="45" spans="1:22" ht="41.15" customHeight="1" x14ac:dyDescent="0.35">
      <c r="A45" s="53">
        <v>674312</v>
      </c>
      <c r="B45" s="70" t="s">
        <v>28</v>
      </c>
      <c r="C45" s="72" t="s">
        <v>23</v>
      </c>
      <c r="D45" s="72"/>
      <c r="E45" s="70" t="s">
        <v>277</v>
      </c>
      <c r="F45" s="70" t="s">
        <v>278</v>
      </c>
      <c r="G45" s="74">
        <v>45627</v>
      </c>
      <c r="H45" s="585">
        <v>45991</v>
      </c>
      <c r="I45" s="578" t="s">
        <v>65</v>
      </c>
      <c r="J45" s="556" t="s">
        <v>24</v>
      </c>
      <c r="K45" s="582" t="s">
        <v>32</v>
      </c>
      <c r="L45" s="113" t="s">
        <v>24</v>
      </c>
      <c r="M45" s="158">
        <v>5435</v>
      </c>
      <c r="N45" s="77">
        <v>5435</v>
      </c>
      <c r="O45" s="69" t="s">
        <v>33</v>
      </c>
      <c r="P45" s="70" t="s">
        <v>279</v>
      </c>
      <c r="Q45" s="70" t="s">
        <v>35</v>
      </c>
      <c r="R45" s="70" t="s">
        <v>36</v>
      </c>
      <c r="S45" s="70" t="s">
        <v>49</v>
      </c>
      <c r="T45" s="12" t="s">
        <v>77</v>
      </c>
      <c r="U45" s="12" t="s">
        <v>39</v>
      </c>
      <c r="V45" s="12"/>
    </row>
    <row r="46" spans="1:22" ht="41.15" customHeight="1" x14ac:dyDescent="0.35">
      <c r="A46" s="12" t="s">
        <v>280</v>
      </c>
      <c r="B46" s="12" t="s">
        <v>28</v>
      </c>
      <c r="C46" s="12" t="s">
        <v>23</v>
      </c>
      <c r="D46" s="107"/>
      <c r="E46" s="107" t="s">
        <v>281</v>
      </c>
      <c r="F46" s="12" t="s">
        <v>282</v>
      </c>
      <c r="G46" s="15">
        <v>45597</v>
      </c>
      <c r="H46" s="570">
        <v>45991</v>
      </c>
      <c r="I46" s="562" t="s">
        <v>65</v>
      </c>
      <c r="J46" s="555" t="s">
        <v>24</v>
      </c>
      <c r="K46" s="593" t="s">
        <v>24</v>
      </c>
      <c r="L46" s="15" t="s">
        <v>24</v>
      </c>
      <c r="M46" s="104">
        <v>143200</v>
      </c>
      <c r="N46" s="104">
        <v>143200</v>
      </c>
      <c r="O46" s="69" t="s">
        <v>283</v>
      </c>
      <c r="P46" s="159" t="s">
        <v>284</v>
      </c>
      <c r="Q46" s="93" t="s">
        <v>26</v>
      </c>
      <c r="R46" s="70" t="s">
        <v>285</v>
      </c>
      <c r="S46" s="70" t="s">
        <v>27</v>
      </c>
      <c r="T46" s="108" t="s">
        <v>77</v>
      </c>
      <c r="U46" s="12" t="s">
        <v>78</v>
      </c>
      <c r="V46" s="12"/>
    </row>
    <row r="47" spans="1:22" ht="41.15" customHeight="1" x14ac:dyDescent="0.35">
      <c r="A47" s="38" t="s">
        <v>286</v>
      </c>
      <c r="B47" s="34" t="s">
        <v>22</v>
      </c>
      <c r="C47" s="38" t="s">
        <v>23</v>
      </c>
      <c r="D47" s="38"/>
      <c r="E47" s="38" t="s">
        <v>287</v>
      </c>
      <c r="F47" s="38" t="s">
        <v>288</v>
      </c>
      <c r="G47" s="44">
        <v>44907</v>
      </c>
      <c r="H47" s="557">
        <v>46002</v>
      </c>
      <c r="I47" s="581" t="s">
        <v>43</v>
      </c>
      <c r="J47" s="557" t="s">
        <v>289</v>
      </c>
      <c r="K47" s="557">
        <f>H47-540</f>
        <v>45462</v>
      </c>
      <c r="L47" s="160"/>
      <c r="M47" s="45">
        <v>379325</v>
      </c>
      <c r="N47" s="45">
        <v>75865</v>
      </c>
      <c r="O47" s="17" t="s">
        <v>106</v>
      </c>
      <c r="P47" s="38" t="s">
        <v>290</v>
      </c>
      <c r="Q47" s="12" t="s">
        <v>35</v>
      </c>
      <c r="R47" s="11" t="s">
        <v>291</v>
      </c>
      <c r="S47" s="11" t="s">
        <v>27</v>
      </c>
      <c r="T47" s="161" t="s">
        <v>94</v>
      </c>
      <c r="U47" s="14" t="s">
        <v>117</v>
      </c>
      <c r="V47" s="162"/>
    </row>
    <row r="48" spans="1:22" s="37" customFormat="1" ht="41.15" customHeight="1" x14ac:dyDescent="0.35">
      <c r="A48" s="11" t="s">
        <v>292</v>
      </c>
      <c r="B48" s="11" t="s">
        <v>22</v>
      </c>
      <c r="C48" s="11" t="s">
        <v>23</v>
      </c>
      <c r="D48" s="11"/>
      <c r="E48" s="11" t="s">
        <v>293</v>
      </c>
      <c r="F48" s="11" t="s">
        <v>294</v>
      </c>
      <c r="G48" s="15">
        <v>44929</v>
      </c>
      <c r="H48" s="570">
        <v>46024</v>
      </c>
      <c r="I48" s="562" t="s">
        <v>43</v>
      </c>
      <c r="J48" s="555" t="s">
        <v>295</v>
      </c>
      <c r="K48" s="570">
        <f>H48-540</f>
        <v>45484</v>
      </c>
      <c r="L48" s="163">
        <v>46785</v>
      </c>
      <c r="M48" s="164">
        <v>525000</v>
      </c>
      <c r="N48" s="164">
        <v>105000</v>
      </c>
      <c r="O48" s="17" t="s">
        <v>106</v>
      </c>
      <c r="P48" s="11" t="s">
        <v>296</v>
      </c>
      <c r="Q48" s="11" t="s">
        <v>35</v>
      </c>
      <c r="R48" s="11" t="s">
        <v>297</v>
      </c>
      <c r="S48" s="11" t="s">
        <v>298</v>
      </c>
      <c r="T48" s="165" t="s">
        <v>94</v>
      </c>
      <c r="U48" s="11" t="s">
        <v>117</v>
      </c>
      <c r="V48" s="11"/>
    </row>
    <row r="49" spans="1:22" ht="41.15" customHeight="1" x14ac:dyDescent="0.35">
      <c r="A49" s="11">
        <v>743826</v>
      </c>
      <c r="B49" s="11" t="s">
        <v>28</v>
      </c>
      <c r="C49" s="11" t="s">
        <v>23</v>
      </c>
      <c r="D49" s="11"/>
      <c r="E49" s="11" t="s">
        <v>299</v>
      </c>
      <c r="F49" s="11" t="s">
        <v>300</v>
      </c>
      <c r="G49" s="15">
        <v>45677</v>
      </c>
      <c r="H49" s="570">
        <v>46040</v>
      </c>
      <c r="I49" s="562" t="s">
        <v>295</v>
      </c>
      <c r="J49" s="555" t="s">
        <v>24</v>
      </c>
      <c r="K49" s="570">
        <v>45299</v>
      </c>
      <c r="L49" s="163">
        <v>46405</v>
      </c>
      <c r="M49" s="164">
        <v>42000</v>
      </c>
      <c r="N49" s="164">
        <v>21000</v>
      </c>
      <c r="O49" s="17" t="s">
        <v>301</v>
      </c>
      <c r="P49" s="11" t="s">
        <v>302</v>
      </c>
      <c r="Q49" s="11" t="s">
        <v>35</v>
      </c>
      <c r="R49" s="11" t="s">
        <v>303</v>
      </c>
      <c r="S49" s="11" t="s">
        <v>304</v>
      </c>
      <c r="T49" s="166" t="s">
        <v>77</v>
      </c>
      <c r="U49" s="38" t="s">
        <v>39</v>
      </c>
      <c r="V49" s="38"/>
    </row>
    <row r="50" spans="1:22" ht="41.15" customHeight="1" x14ac:dyDescent="0.35">
      <c r="A50" s="167" t="s">
        <v>305</v>
      </c>
      <c r="B50" s="38" t="s">
        <v>22</v>
      </c>
      <c r="C50" s="38" t="s">
        <v>23</v>
      </c>
      <c r="D50" s="38"/>
      <c r="E50" s="38" t="s">
        <v>306</v>
      </c>
      <c r="F50" s="38" t="s">
        <v>307</v>
      </c>
      <c r="G50" s="168">
        <v>44945</v>
      </c>
      <c r="H50" s="557">
        <v>46041</v>
      </c>
      <c r="I50" s="581" t="s">
        <v>43</v>
      </c>
      <c r="J50" s="558" t="s">
        <v>24</v>
      </c>
      <c r="K50" s="582">
        <f>H50-540</f>
        <v>45501</v>
      </c>
      <c r="L50" s="169" t="s">
        <v>24</v>
      </c>
      <c r="M50" s="170">
        <v>42984</v>
      </c>
      <c r="N50" s="171">
        <v>14328</v>
      </c>
      <c r="O50" s="172" t="s">
        <v>80</v>
      </c>
      <c r="P50" s="38" t="s">
        <v>308</v>
      </c>
      <c r="Q50" s="38" t="s">
        <v>35</v>
      </c>
      <c r="R50" s="38" t="s">
        <v>47</v>
      </c>
      <c r="S50" s="38" t="s">
        <v>48</v>
      </c>
      <c r="T50" s="38" t="s">
        <v>309</v>
      </c>
      <c r="U50" s="38" t="s">
        <v>78</v>
      </c>
      <c r="V50" s="38"/>
    </row>
    <row r="51" spans="1:22" ht="41.15" customHeight="1" x14ac:dyDescent="0.35">
      <c r="A51" s="173" t="s">
        <v>310</v>
      </c>
      <c r="B51" s="165" t="s">
        <v>28</v>
      </c>
      <c r="C51" s="11" t="s">
        <v>23</v>
      </c>
      <c r="D51" s="11"/>
      <c r="E51" s="58" t="s">
        <v>311</v>
      </c>
      <c r="F51" s="174" t="s">
        <v>312</v>
      </c>
      <c r="G51" s="15">
        <v>45684</v>
      </c>
      <c r="H51" s="570">
        <v>46049</v>
      </c>
      <c r="I51" s="562" t="s">
        <v>65</v>
      </c>
      <c r="J51" s="559" t="s">
        <v>24</v>
      </c>
      <c r="K51" s="570" t="s">
        <v>24</v>
      </c>
      <c r="L51" s="163" t="s">
        <v>24</v>
      </c>
      <c r="M51" s="175">
        <v>10663</v>
      </c>
      <c r="N51" s="164">
        <v>10663</v>
      </c>
      <c r="O51" s="60" t="s">
        <v>106</v>
      </c>
      <c r="P51" s="177" t="s">
        <v>313</v>
      </c>
      <c r="Q51" s="38" t="s">
        <v>35</v>
      </c>
      <c r="R51" s="38" t="s">
        <v>162</v>
      </c>
      <c r="S51" s="38" t="s">
        <v>314</v>
      </c>
      <c r="T51" s="38" t="s">
        <v>94</v>
      </c>
      <c r="U51" s="38" t="s">
        <v>54</v>
      </c>
      <c r="V51" s="38"/>
    </row>
    <row r="52" spans="1:22" ht="41.15" customHeight="1" x14ac:dyDescent="0.3">
      <c r="A52" s="178" t="s">
        <v>315</v>
      </c>
      <c r="B52" s="179" t="s">
        <v>22</v>
      </c>
      <c r="C52" s="179" t="s">
        <v>23</v>
      </c>
      <c r="D52" s="179"/>
      <c r="E52" s="179" t="s">
        <v>316</v>
      </c>
      <c r="F52" s="179" t="s">
        <v>317</v>
      </c>
      <c r="G52" s="180">
        <v>44226</v>
      </c>
      <c r="H52" s="560">
        <v>46052</v>
      </c>
      <c r="I52" s="594" t="s">
        <v>43</v>
      </c>
      <c r="J52" s="560" t="s">
        <v>318</v>
      </c>
      <c r="K52" s="595">
        <f t="shared" ref="K52:K64" si="1">H52-540</f>
        <v>45512</v>
      </c>
      <c r="L52" s="181">
        <v>46052</v>
      </c>
      <c r="M52" s="182">
        <v>3000000</v>
      </c>
      <c r="N52" s="183" t="s">
        <v>24</v>
      </c>
      <c r="O52" s="184" t="s">
        <v>106</v>
      </c>
      <c r="P52" s="179" t="s">
        <v>319</v>
      </c>
      <c r="Q52" s="179" t="s">
        <v>46</v>
      </c>
      <c r="R52" s="179" t="s">
        <v>320</v>
      </c>
      <c r="S52" s="179" t="s">
        <v>321</v>
      </c>
      <c r="T52" s="179" t="s">
        <v>94</v>
      </c>
      <c r="U52" s="179" t="s">
        <v>101</v>
      </c>
      <c r="V52" s="185" t="s">
        <v>32</v>
      </c>
    </row>
    <row r="53" spans="1:22" ht="28" x14ac:dyDescent="0.35">
      <c r="A53" s="87" t="s">
        <v>322</v>
      </c>
      <c r="B53" s="12" t="s">
        <v>22</v>
      </c>
      <c r="C53" s="12" t="s">
        <v>23</v>
      </c>
      <c r="D53" s="12"/>
      <c r="E53" s="12" t="s">
        <v>323</v>
      </c>
      <c r="F53" s="12" t="s">
        <v>324</v>
      </c>
      <c r="G53" s="15">
        <v>44593</v>
      </c>
      <c r="H53" s="570">
        <v>46053</v>
      </c>
      <c r="I53" s="596" t="s">
        <v>105</v>
      </c>
      <c r="J53" s="555" t="s">
        <v>24</v>
      </c>
      <c r="K53" s="570">
        <f t="shared" si="1"/>
        <v>45513</v>
      </c>
      <c r="L53" s="15" t="s">
        <v>24</v>
      </c>
      <c r="M53" s="104">
        <f>N53*4</f>
        <v>81880</v>
      </c>
      <c r="N53" s="109">
        <v>20470</v>
      </c>
      <c r="O53" s="116" t="s">
        <v>106</v>
      </c>
      <c r="P53" s="34" t="s">
        <v>325</v>
      </c>
      <c r="Q53" s="34" t="s">
        <v>35</v>
      </c>
      <c r="R53" s="34" t="s">
        <v>36</v>
      </c>
      <c r="S53" s="34" t="s">
        <v>49</v>
      </c>
      <c r="T53" s="34" t="s">
        <v>94</v>
      </c>
      <c r="U53" s="87" t="s">
        <v>109</v>
      </c>
      <c r="V53" s="12" t="s">
        <v>110</v>
      </c>
    </row>
    <row r="54" spans="1:22" s="37" customFormat="1" ht="28" x14ac:dyDescent="0.3">
      <c r="A54" s="32" t="s">
        <v>326</v>
      </c>
      <c r="B54" s="186" t="s">
        <v>22</v>
      </c>
      <c r="C54" s="186" t="s">
        <v>23</v>
      </c>
      <c r="D54" s="186"/>
      <c r="E54" s="186" t="s">
        <v>327</v>
      </c>
      <c r="F54" s="187" t="s">
        <v>328</v>
      </c>
      <c r="G54" s="127">
        <v>44228</v>
      </c>
      <c r="H54" s="589">
        <v>46053</v>
      </c>
      <c r="I54" s="590" t="s">
        <v>329</v>
      </c>
      <c r="J54" s="561" t="s">
        <v>329</v>
      </c>
      <c r="K54" s="557">
        <f t="shared" si="1"/>
        <v>45513</v>
      </c>
      <c r="L54" s="124">
        <v>46783</v>
      </c>
      <c r="M54" s="188">
        <v>48877</v>
      </c>
      <c r="N54" s="188">
        <f>48877/2</f>
        <v>24438.5</v>
      </c>
      <c r="O54" s="189" t="s">
        <v>330</v>
      </c>
      <c r="P54" s="190" t="s">
        <v>331</v>
      </c>
      <c r="Q54" s="53" t="s">
        <v>46</v>
      </c>
      <c r="R54" s="191" t="s">
        <v>47</v>
      </c>
      <c r="S54" s="191" t="s">
        <v>69</v>
      </c>
      <c r="T54" s="191" t="s">
        <v>94</v>
      </c>
      <c r="U54" s="192" t="s">
        <v>78</v>
      </c>
      <c r="V54" s="11" t="s">
        <v>32</v>
      </c>
    </row>
    <row r="55" spans="1:22" ht="42" customHeight="1" x14ac:dyDescent="0.35">
      <c r="A55" s="147" t="s">
        <v>332</v>
      </c>
      <c r="B55" s="32" t="s">
        <v>22</v>
      </c>
      <c r="C55" s="32" t="s">
        <v>23</v>
      </c>
      <c r="D55" s="32"/>
      <c r="E55" s="37" t="s">
        <v>333</v>
      </c>
      <c r="F55" s="30" t="s">
        <v>334</v>
      </c>
      <c r="G55" s="24" t="s">
        <v>335</v>
      </c>
      <c r="H55" s="553">
        <v>46081</v>
      </c>
      <c r="I55" s="566" t="s">
        <v>65</v>
      </c>
      <c r="J55" s="538" t="s">
        <v>24</v>
      </c>
      <c r="K55" s="553">
        <f t="shared" si="1"/>
        <v>45541</v>
      </c>
      <c r="L55" s="52" t="s">
        <v>24</v>
      </c>
      <c r="M55" s="193">
        <v>46580</v>
      </c>
      <c r="N55" s="26">
        <v>46580</v>
      </c>
      <c r="O55" s="144" t="s">
        <v>80</v>
      </c>
      <c r="P55" s="29" t="s">
        <v>336</v>
      </c>
      <c r="Q55" s="32" t="s">
        <v>46</v>
      </c>
      <c r="R55" s="146" t="s">
        <v>47</v>
      </c>
      <c r="S55" s="32" t="s">
        <v>337</v>
      </c>
      <c r="T55" s="32" t="s">
        <v>94</v>
      </c>
      <c r="U55" s="194" t="s">
        <v>78</v>
      </c>
      <c r="V55" s="11"/>
    </row>
    <row r="56" spans="1:22" ht="31.4" customHeight="1" x14ac:dyDescent="0.35">
      <c r="A56" s="30" t="s">
        <v>338</v>
      </c>
      <c r="B56" s="30" t="s">
        <v>22</v>
      </c>
      <c r="C56" s="30" t="s">
        <v>23</v>
      </c>
      <c r="D56" s="30"/>
      <c r="E56" s="30" t="s">
        <v>339</v>
      </c>
      <c r="F56" s="30" t="s">
        <v>340</v>
      </c>
      <c r="G56" s="24">
        <v>44621</v>
      </c>
      <c r="H56" s="553">
        <v>46081</v>
      </c>
      <c r="I56" s="566" t="s">
        <v>43</v>
      </c>
      <c r="J56" s="537" t="s">
        <v>295</v>
      </c>
      <c r="K56" s="597">
        <f t="shared" si="1"/>
        <v>45541</v>
      </c>
      <c r="L56" s="24">
        <v>46446</v>
      </c>
      <c r="M56" s="25">
        <v>10925.2</v>
      </c>
      <c r="N56" s="25">
        <v>2185.04</v>
      </c>
      <c r="O56" s="27" t="s">
        <v>341</v>
      </c>
      <c r="P56" s="29" t="s">
        <v>342</v>
      </c>
      <c r="Q56" s="30" t="s">
        <v>35</v>
      </c>
      <c r="R56" s="30" t="s">
        <v>162</v>
      </c>
      <c r="S56" s="30" t="s">
        <v>343</v>
      </c>
      <c r="T56" s="30"/>
      <c r="U56" s="30" t="s">
        <v>109</v>
      </c>
      <c r="V56" s="54" t="s">
        <v>344</v>
      </c>
    </row>
    <row r="57" spans="1:22" s="37" customFormat="1" ht="41.15" customHeight="1" x14ac:dyDescent="0.35">
      <c r="A57" s="30" t="s">
        <v>345</v>
      </c>
      <c r="B57" s="30" t="s">
        <v>22</v>
      </c>
      <c r="C57" s="30" t="s">
        <v>23</v>
      </c>
      <c r="D57" s="30"/>
      <c r="E57" s="30" t="s">
        <v>346</v>
      </c>
      <c r="F57" s="30" t="s">
        <v>347</v>
      </c>
      <c r="G57" s="24">
        <v>44256</v>
      </c>
      <c r="H57" s="553">
        <v>46082</v>
      </c>
      <c r="I57" s="566" t="s">
        <v>133</v>
      </c>
      <c r="J57" s="538" t="s">
        <v>24</v>
      </c>
      <c r="K57" s="589">
        <f t="shared" si="1"/>
        <v>45542</v>
      </c>
      <c r="L57" s="24" t="s">
        <v>24</v>
      </c>
      <c r="M57" s="135">
        <v>146765.75</v>
      </c>
      <c r="N57" s="195" t="s">
        <v>24</v>
      </c>
      <c r="O57" s="69" t="s">
        <v>25</v>
      </c>
      <c r="P57" s="70" t="s">
        <v>348</v>
      </c>
      <c r="Q57" s="70" t="s">
        <v>35</v>
      </c>
      <c r="R57" s="70" t="s">
        <v>47</v>
      </c>
      <c r="S57" s="70" t="s">
        <v>69</v>
      </c>
      <c r="T57" s="70" t="s">
        <v>349</v>
      </c>
      <c r="U57" s="72" t="s">
        <v>101</v>
      </c>
      <c r="V57" s="12" t="s">
        <v>24</v>
      </c>
    </row>
    <row r="58" spans="1:22" ht="50.4" customHeight="1" x14ac:dyDescent="0.35">
      <c r="A58" s="30" t="s">
        <v>350</v>
      </c>
      <c r="B58" s="30" t="s">
        <v>22</v>
      </c>
      <c r="C58" s="32" t="s">
        <v>23</v>
      </c>
      <c r="D58" s="32"/>
      <c r="E58" s="30" t="s">
        <v>351</v>
      </c>
      <c r="F58" s="30" t="s">
        <v>352</v>
      </c>
      <c r="G58" s="52">
        <v>44915</v>
      </c>
      <c r="H58" s="553">
        <v>46090</v>
      </c>
      <c r="I58" s="566" t="s">
        <v>353</v>
      </c>
      <c r="J58" s="538" t="s">
        <v>24</v>
      </c>
      <c r="K58" s="553">
        <f t="shared" si="1"/>
        <v>45550</v>
      </c>
      <c r="L58" s="24">
        <v>46090</v>
      </c>
      <c r="M58" s="196">
        <v>57002</v>
      </c>
      <c r="N58" s="197">
        <v>57002</v>
      </c>
      <c r="O58" s="27" t="s">
        <v>80</v>
      </c>
      <c r="P58" s="29" t="s">
        <v>354</v>
      </c>
      <c r="Q58" s="30" t="s">
        <v>46</v>
      </c>
      <c r="R58" s="30" t="s">
        <v>47</v>
      </c>
      <c r="S58" s="30" t="s">
        <v>48</v>
      </c>
      <c r="T58" s="30" t="s">
        <v>309</v>
      </c>
      <c r="U58" s="30" t="s">
        <v>109</v>
      </c>
      <c r="V58" s="30" t="s">
        <v>355</v>
      </c>
    </row>
    <row r="59" spans="1:22" s="37" customFormat="1" ht="41.15" customHeight="1" x14ac:dyDescent="0.35">
      <c r="A59" s="53">
        <v>586484</v>
      </c>
      <c r="B59" s="53" t="s">
        <v>28</v>
      </c>
      <c r="C59" s="53" t="s">
        <v>23</v>
      </c>
      <c r="D59" s="53"/>
      <c r="E59" s="53" t="s">
        <v>356</v>
      </c>
      <c r="F59" s="53" t="s">
        <v>357</v>
      </c>
      <c r="G59" s="95">
        <v>45726</v>
      </c>
      <c r="H59" s="569">
        <v>46091</v>
      </c>
      <c r="I59" s="587" t="s">
        <v>65</v>
      </c>
      <c r="J59" s="554" t="s">
        <v>24</v>
      </c>
      <c r="K59" s="589">
        <f t="shared" si="1"/>
        <v>45551</v>
      </c>
      <c r="L59" s="198" t="s">
        <v>24</v>
      </c>
      <c r="M59" s="104">
        <v>17377.099999999999</v>
      </c>
      <c r="N59" s="164">
        <v>17377.099999999999</v>
      </c>
      <c r="O59" s="69" t="s">
        <v>80</v>
      </c>
      <c r="P59" s="70" t="s">
        <v>358</v>
      </c>
      <c r="Q59" s="70" t="s">
        <v>35</v>
      </c>
      <c r="R59" s="12" t="s">
        <v>47</v>
      </c>
      <c r="S59" s="12" t="s">
        <v>359</v>
      </c>
      <c r="T59" s="12" t="s">
        <v>94</v>
      </c>
      <c r="U59" s="72" t="s">
        <v>39</v>
      </c>
      <c r="V59" s="129"/>
    </row>
    <row r="60" spans="1:22" ht="50.4" customHeight="1" x14ac:dyDescent="0.35">
      <c r="A60" s="30" t="s">
        <v>360</v>
      </c>
      <c r="B60" s="30" t="s">
        <v>28</v>
      </c>
      <c r="C60" s="32" t="s">
        <v>23</v>
      </c>
      <c r="D60" s="32"/>
      <c r="E60" s="30" t="s">
        <v>361</v>
      </c>
      <c r="F60" s="30" t="s">
        <v>362</v>
      </c>
      <c r="G60" s="52">
        <v>45747</v>
      </c>
      <c r="H60" s="553">
        <v>46111</v>
      </c>
      <c r="I60" s="566" t="s">
        <v>65</v>
      </c>
      <c r="J60" s="538" t="s">
        <v>24</v>
      </c>
      <c r="K60" s="553">
        <f t="shared" si="1"/>
        <v>45571</v>
      </c>
      <c r="L60" s="24" t="s">
        <v>24</v>
      </c>
      <c r="M60" s="196">
        <v>5760</v>
      </c>
      <c r="N60" s="197">
        <v>5760</v>
      </c>
      <c r="O60" s="27" t="s">
        <v>106</v>
      </c>
      <c r="P60" s="29" t="s">
        <v>363</v>
      </c>
      <c r="Q60" s="30" t="s">
        <v>35</v>
      </c>
      <c r="R60" s="30" t="s">
        <v>47</v>
      </c>
      <c r="S60" s="30" t="s">
        <v>69</v>
      </c>
      <c r="T60" s="30" t="s">
        <v>94</v>
      </c>
      <c r="U60" s="30" t="s">
        <v>78</v>
      </c>
      <c r="V60" s="30"/>
    </row>
    <row r="61" spans="1:22" s="37" customFormat="1" ht="41.15" customHeight="1" x14ac:dyDescent="0.3">
      <c r="A61" s="191" t="s">
        <v>364</v>
      </c>
      <c r="B61" s="191" t="s">
        <v>22</v>
      </c>
      <c r="C61" s="191" t="s">
        <v>23</v>
      </c>
      <c r="D61" s="191"/>
      <c r="E61" s="191" t="s">
        <v>365</v>
      </c>
      <c r="F61" s="199" t="s">
        <v>366</v>
      </c>
      <c r="G61" s="95">
        <v>45383</v>
      </c>
      <c r="H61" s="569">
        <v>46112</v>
      </c>
      <c r="I61" s="587" t="s">
        <v>329</v>
      </c>
      <c r="J61" s="547"/>
      <c r="K61" s="569">
        <f t="shared" si="1"/>
        <v>45572</v>
      </c>
      <c r="L61" s="200"/>
      <c r="M61" s="201">
        <v>61989</v>
      </c>
      <c r="N61" s="202">
        <v>30994</v>
      </c>
      <c r="O61" s="76" t="s">
        <v>330</v>
      </c>
      <c r="P61" s="204" t="s">
        <v>331</v>
      </c>
      <c r="Q61" s="70" t="s">
        <v>46</v>
      </c>
      <c r="R61" s="204" t="s">
        <v>47</v>
      </c>
      <c r="S61" s="204" t="s">
        <v>69</v>
      </c>
      <c r="T61" s="204" t="s">
        <v>94</v>
      </c>
      <c r="U61" s="204" t="s">
        <v>78</v>
      </c>
      <c r="V61" s="204" t="s">
        <v>32</v>
      </c>
    </row>
    <row r="62" spans="1:22" ht="41.15" customHeight="1" x14ac:dyDescent="0.3">
      <c r="A62" s="11" t="s">
        <v>222</v>
      </c>
      <c r="B62" s="11" t="s">
        <v>28</v>
      </c>
      <c r="C62" s="11" t="s">
        <v>23</v>
      </c>
      <c r="D62" s="11"/>
      <c r="E62" s="11" t="s">
        <v>367</v>
      </c>
      <c r="F62" s="205" t="s">
        <v>368</v>
      </c>
      <c r="G62" s="74">
        <v>45383</v>
      </c>
      <c r="H62" s="598">
        <v>46112</v>
      </c>
      <c r="I62" s="578" t="s">
        <v>329</v>
      </c>
      <c r="J62" s="541" t="s">
        <v>24</v>
      </c>
      <c r="K62" s="585">
        <f t="shared" si="1"/>
        <v>45572</v>
      </c>
      <c r="L62" s="206" t="s">
        <v>24</v>
      </c>
      <c r="M62" s="207" t="s">
        <v>79</v>
      </c>
      <c r="N62" s="208" t="s">
        <v>79</v>
      </c>
      <c r="O62" s="76" t="s">
        <v>369</v>
      </c>
      <c r="P62" s="204" t="s">
        <v>370</v>
      </c>
      <c r="Q62" s="70" t="s">
        <v>46</v>
      </c>
      <c r="R62" s="204" t="s">
        <v>297</v>
      </c>
      <c r="S62" s="204" t="s">
        <v>371</v>
      </c>
      <c r="T62" s="204" t="s">
        <v>94</v>
      </c>
      <c r="U62" s="204" t="s">
        <v>372</v>
      </c>
      <c r="V62" s="204" t="s">
        <v>373</v>
      </c>
    </row>
    <row r="63" spans="1:22" ht="41.15" customHeight="1" x14ac:dyDescent="0.3">
      <c r="A63" s="39" t="s">
        <v>222</v>
      </c>
      <c r="B63" s="38" t="s">
        <v>28</v>
      </c>
      <c r="C63" s="38" t="s">
        <v>23</v>
      </c>
      <c r="D63" s="39"/>
      <c r="E63" s="39" t="s">
        <v>367</v>
      </c>
      <c r="F63" s="209" t="s">
        <v>368</v>
      </c>
      <c r="G63" s="15">
        <v>45383</v>
      </c>
      <c r="H63" s="570">
        <v>46112</v>
      </c>
      <c r="I63" s="562" t="s">
        <v>329</v>
      </c>
      <c r="J63" s="544" t="s">
        <v>24</v>
      </c>
      <c r="K63" s="585">
        <f t="shared" si="1"/>
        <v>45572</v>
      </c>
      <c r="L63" s="210" t="s">
        <v>24</v>
      </c>
      <c r="M63" s="16" t="s">
        <v>79</v>
      </c>
      <c r="N63" s="16" t="s">
        <v>79</v>
      </c>
      <c r="O63" s="17" t="s">
        <v>369</v>
      </c>
      <c r="P63" s="11" t="s">
        <v>374</v>
      </c>
      <c r="Q63" s="12" t="s">
        <v>46</v>
      </c>
      <c r="R63" s="11" t="s">
        <v>297</v>
      </c>
      <c r="S63" s="11" t="s">
        <v>371</v>
      </c>
      <c r="T63" s="11" t="s">
        <v>94</v>
      </c>
      <c r="U63" s="11" t="s">
        <v>372</v>
      </c>
      <c r="V63" s="11" t="s">
        <v>373</v>
      </c>
    </row>
    <row r="64" spans="1:22" ht="41.15" customHeight="1" x14ac:dyDescent="0.3">
      <c r="A64" s="39" t="s">
        <v>222</v>
      </c>
      <c r="B64" s="38" t="s">
        <v>22</v>
      </c>
      <c r="C64" s="38" t="s">
        <v>23</v>
      </c>
      <c r="D64" s="39"/>
      <c r="E64" s="39" t="s">
        <v>367</v>
      </c>
      <c r="F64" s="209" t="s">
        <v>375</v>
      </c>
      <c r="G64" s="15">
        <v>45383</v>
      </c>
      <c r="H64" s="570">
        <v>46112</v>
      </c>
      <c r="I64" s="562" t="s">
        <v>329</v>
      </c>
      <c r="J64" s="544" t="s">
        <v>24</v>
      </c>
      <c r="K64" s="585">
        <f t="shared" si="1"/>
        <v>45572</v>
      </c>
      <c r="L64" s="210" t="s">
        <v>24</v>
      </c>
      <c r="M64" s="16" t="s">
        <v>79</v>
      </c>
      <c r="N64" s="16" t="s">
        <v>79</v>
      </c>
      <c r="O64" s="17" t="s">
        <v>369</v>
      </c>
      <c r="P64" s="11" t="s">
        <v>376</v>
      </c>
      <c r="Q64" s="12" t="s">
        <v>46</v>
      </c>
      <c r="R64" s="11" t="s">
        <v>297</v>
      </c>
      <c r="S64" s="11" t="s">
        <v>371</v>
      </c>
      <c r="T64" s="11" t="s">
        <v>94</v>
      </c>
      <c r="U64" s="11" t="s">
        <v>372</v>
      </c>
      <c r="V64" s="11" t="s">
        <v>373</v>
      </c>
    </row>
    <row r="65" spans="1:22" x14ac:dyDescent="0.35">
      <c r="A65" s="87" t="s">
        <v>377</v>
      </c>
      <c r="B65" s="34" t="s">
        <v>22</v>
      </c>
      <c r="C65" s="34" t="s">
        <v>378</v>
      </c>
      <c r="D65" s="87"/>
      <c r="E65" s="87" t="s">
        <v>379</v>
      </c>
      <c r="F65" s="12" t="s">
        <v>105</v>
      </c>
      <c r="G65" s="15">
        <v>44652</v>
      </c>
      <c r="H65" s="570">
        <v>46112</v>
      </c>
      <c r="I65" s="562" t="s">
        <v>105</v>
      </c>
      <c r="J65" s="555" t="s">
        <v>24</v>
      </c>
      <c r="K65" s="570" t="s">
        <v>24</v>
      </c>
      <c r="L65" s="15" t="s">
        <v>24</v>
      </c>
      <c r="M65" s="16">
        <v>32000</v>
      </c>
      <c r="N65" s="164">
        <v>8000</v>
      </c>
      <c r="O65" s="28" t="s">
        <v>369</v>
      </c>
      <c r="P65" s="12" t="s">
        <v>380</v>
      </c>
      <c r="Q65" s="12" t="s">
        <v>46</v>
      </c>
      <c r="R65" s="12" t="s">
        <v>297</v>
      </c>
      <c r="S65" s="12" t="s">
        <v>381</v>
      </c>
      <c r="T65" s="12" t="s">
        <v>94</v>
      </c>
      <c r="U65" s="12" t="s">
        <v>109</v>
      </c>
      <c r="V65" s="12" t="s">
        <v>129</v>
      </c>
    </row>
    <row r="66" spans="1:22" s="37" customFormat="1" ht="41.15" customHeight="1" x14ac:dyDescent="0.35">
      <c r="A66" s="211" t="s">
        <v>382</v>
      </c>
      <c r="B66" s="212" t="s">
        <v>22</v>
      </c>
      <c r="C66" s="22" t="s">
        <v>23</v>
      </c>
      <c r="D66" s="213"/>
      <c r="E66" s="214" t="s">
        <v>383</v>
      </c>
      <c r="F66" s="215" t="s">
        <v>384</v>
      </c>
      <c r="G66" s="216">
        <v>45383</v>
      </c>
      <c r="H66" s="576">
        <v>46112</v>
      </c>
      <c r="I66" s="562" t="s">
        <v>329</v>
      </c>
      <c r="J66" s="540" t="s">
        <v>24</v>
      </c>
      <c r="K66" s="570">
        <f t="shared" ref="K66:K76" si="2">H66-540</f>
        <v>45572</v>
      </c>
      <c r="L66" s="217" t="s">
        <v>24</v>
      </c>
      <c r="M66" s="61">
        <v>46500</v>
      </c>
      <c r="N66" s="61">
        <v>23250</v>
      </c>
      <c r="O66" s="60" t="s">
        <v>214</v>
      </c>
      <c r="P66" s="218" t="s">
        <v>385</v>
      </c>
      <c r="Q66" s="17" t="s">
        <v>35</v>
      </c>
      <c r="R66" s="219" t="s">
        <v>47</v>
      </c>
      <c r="S66" s="11" t="s">
        <v>69</v>
      </c>
      <c r="T66" s="11" t="s">
        <v>94</v>
      </c>
      <c r="U66" s="11" t="s">
        <v>78</v>
      </c>
      <c r="V66" s="220" t="s">
        <v>129</v>
      </c>
    </row>
    <row r="67" spans="1:22" s="37" customFormat="1" ht="56" x14ac:dyDescent="0.35">
      <c r="A67" s="221" t="s">
        <v>386</v>
      </c>
      <c r="B67" s="30" t="s">
        <v>22</v>
      </c>
      <c r="C67" s="30" t="s">
        <v>23</v>
      </c>
      <c r="D67" s="30"/>
      <c r="E67" s="30" t="s">
        <v>387</v>
      </c>
      <c r="F67" s="48" t="s">
        <v>388</v>
      </c>
      <c r="G67" s="127">
        <v>45017</v>
      </c>
      <c r="H67" s="589">
        <v>46112</v>
      </c>
      <c r="I67" s="590" t="s">
        <v>43</v>
      </c>
      <c r="J67" s="552" t="s">
        <v>24</v>
      </c>
      <c r="K67" s="589">
        <f t="shared" si="2"/>
        <v>45572</v>
      </c>
      <c r="L67" s="127" t="s">
        <v>24</v>
      </c>
      <c r="M67" s="128">
        <f>176748.9+18425</f>
        <v>195173.9</v>
      </c>
      <c r="N67" s="128">
        <f>58916.3+6141.67</f>
        <v>65057.97</v>
      </c>
      <c r="O67" s="132" t="s">
        <v>389</v>
      </c>
      <c r="P67" s="35" t="s">
        <v>390</v>
      </c>
      <c r="Q67" s="48" t="s">
        <v>26</v>
      </c>
      <c r="R67" s="125" t="s">
        <v>47</v>
      </c>
      <c r="S67" s="125" t="s">
        <v>69</v>
      </c>
      <c r="T67" s="125" t="s">
        <v>94</v>
      </c>
      <c r="U67" s="48" t="s">
        <v>391</v>
      </c>
      <c r="V67" s="48"/>
    </row>
    <row r="68" spans="1:22" s="37" customFormat="1" ht="41.15" customHeight="1" x14ac:dyDescent="0.35">
      <c r="A68" s="30" t="s">
        <v>392</v>
      </c>
      <c r="B68" s="54" t="s">
        <v>22</v>
      </c>
      <c r="C68" s="30" t="s">
        <v>378</v>
      </c>
      <c r="D68" s="30"/>
      <c r="E68" s="29" t="s">
        <v>393</v>
      </c>
      <c r="F68" s="30" t="s">
        <v>394</v>
      </c>
      <c r="G68" s="24">
        <v>44882</v>
      </c>
      <c r="H68" s="553">
        <v>46112</v>
      </c>
      <c r="I68" s="566" t="s">
        <v>395</v>
      </c>
      <c r="J68" s="553" t="s">
        <v>24</v>
      </c>
      <c r="K68" s="553">
        <f t="shared" si="2"/>
        <v>45572</v>
      </c>
      <c r="L68" s="24" t="s">
        <v>24</v>
      </c>
      <c r="M68" s="25">
        <v>24948.47</v>
      </c>
      <c r="N68" s="26" t="s">
        <v>24</v>
      </c>
      <c r="O68" s="27" t="s">
        <v>80</v>
      </c>
      <c r="P68" s="57" t="s">
        <v>396</v>
      </c>
      <c r="Q68" s="30" t="s">
        <v>26</v>
      </c>
      <c r="R68" s="22" t="s">
        <v>47</v>
      </c>
      <c r="S68" s="22" t="s">
        <v>69</v>
      </c>
      <c r="T68" s="22" t="s">
        <v>94</v>
      </c>
      <c r="U68" s="30"/>
      <c r="V68" s="30"/>
    </row>
    <row r="69" spans="1:22" s="37" customFormat="1" ht="41.15" customHeight="1" x14ac:dyDescent="0.35">
      <c r="A69" s="32"/>
      <c r="B69" s="194" t="s">
        <v>28</v>
      </c>
      <c r="C69" s="32" t="s">
        <v>23</v>
      </c>
      <c r="D69" s="32"/>
      <c r="E69" s="222" t="s">
        <v>397</v>
      </c>
      <c r="F69" s="211" t="s">
        <v>397</v>
      </c>
      <c r="G69" s="24">
        <v>44652</v>
      </c>
      <c r="H69" s="553">
        <v>46112</v>
      </c>
      <c r="I69" s="566" t="s">
        <v>105</v>
      </c>
      <c r="J69" s="553" t="s">
        <v>24</v>
      </c>
      <c r="K69" s="553">
        <f t="shared" si="2"/>
        <v>45572</v>
      </c>
      <c r="L69" s="24" t="s">
        <v>24</v>
      </c>
      <c r="M69" s="131">
        <v>39105</v>
      </c>
      <c r="N69" s="131">
        <v>39105</v>
      </c>
      <c r="O69" s="223" t="s">
        <v>398</v>
      </c>
      <c r="P69" s="11" t="s">
        <v>399</v>
      </c>
      <c r="Q69" s="222" t="s">
        <v>46</v>
      </c>
      <c r="R69" s="32" t="s">
        <v>47</v>
      </c>
      <c r="S69" s="32" t="s">
        <v>69</v>
      </c>
      <c r="T69" s="32" t="s">
        <v>94</v>
      </c>
      <c r="U69" s="32"/>
      <c r="V69" s="32"/>
    </row>
    <row r="70" spans="1:22" s="37" customFormat="1" ht="41.15" customHeight="1" x14ac:dyDescent="0.35">
      <c r="A70" s="32" t="s">
        <v>400</v>
      </c>
      <c r="B70" s="194" t="s">
        <v>28</v>
      </c>
      <c r="C70" s="32" t="s">
        <v>23</v>
      </c>
      <c r="D70" s="32"/>
      <c r="E70" s="222" t="s">
        <v>401</v>
      </c>
      <c r="F70" s="224" t="s">
        <v>402</v>
      </c>
      <c r="G70" s="24">
        <v>45469</v>
      </c>
      <c r="H70" s="553">
        <v>46112</v>
      </c>
      <c r="I70" s="566" t="s">
        <v>329</v>
      </c>
      <c r="J70" s="553" t="s">
        <v>24</v>
      </c>
      <c r="K70" s="553">
        <f t="shared" si="2"/>
        <v>45572</v>
      </c>
      <c r="L70" s="24" t="s">
        <v>24</v>
      </c>
      <c r="M70" s="131">
        <v>20000</v>
      </c>
      <c r="N70" s="131">
        <v>10000</v>
      </c>
      <c r="O70" s="223" t="s">
        <v>275</v>
      </c>
      <c r="P70" s="225" t="s">
        <v>403</v>
      </c>
      <c r="Q70" s="222" t="s">
        <v>35</v>
      </c>
      <c r="R70" s="32" t="s">
        <v>404</v>
      </c>
      <c r="S70" s="32" t="s">
        <v>405</v>
      </c>
      <c r="T70" s="32" t="s">
        <v>94</v>
      </c>
      <c r="U70" s="32" t="s">
        <v>78</v>
      </c>
      <c r="V70" s="32"/>
    </row>
    <row r="71" spans="1:22" s="37" customFormat="1" ht="41.15" customHeight="1" x14ac:dyDescent="0.35">
      <c r="A71" s="32">
        <v>615868</v>
      </c>
      <c r="B71" s="194" t="s">
        <v>28</v>
      </c>
      <c r="C71" s="32" t="s">
        <v>23</v>
      </c>
      <c r="D71" s="32"/>
      <c r="E71" s="190" t="s">
        <v>406</v>
      </c>
      <c r="F71" s="226" t="s">
        <v>406</v>
      </c>
      <c r="G71" s="95">
        <v>45449</v>
      </c>
      <c r="H71" s="553">
        <v>46112</v>
      </c>
      <c r="I71" s="566" t="s">
        <v>407</v>
      </c>
      <c r="J71" s="553" t="s">
        <v>24</v>
      </c>
      <c r="K71" s="553">
        <f t="shared" si="2"/>
        <v>45572</v>
      </c>
      <c r="L71" s="24" t="s">
        <v>24</v>
      </c>
      <c r="M71" s="131">
        <v>29875</v>
      </c>
      <c r="N71" s="131">
        <v>14937.55</v>
      </c>
      <c r="O71" s="223" t="s">
        <v>408</v>
      </c>
      <c r="P71" s="227" t="s">
        <v>409</v>
      </c>
      <c r="Q71" s="222" t="s">
        <v>46</v>
      </c>
      <c r="R71" s="32" t="s">
        <v>49</v>
      </c>
      <c r="S71" s="32" t="s">
        <v>94</v>
      </c>
      <c r="T71" s="32" t="s">
        <v>94</v>
      </c>
      <c r="U71" s="32" t="s">
        <v>39</v>
      </c>
      <c r="V71" s="32"/>
    </row>
    <row r="72" spans="1:22" s="37" customFormat="1" ht="41.15" customHeight="1" x14ac:dyDescent="0.35">
      <c r="A72" s="32">
        <v>615880</v>
      </c>
      <c r="B72" s="194" t="s">
        <v>28</v>
      </c>
      <c r="C72" s="32" t="s">
        <v>23</v>
      </c>
      <c r="D72" s="32"/>
      <c r="E72" s="165" t="s">
        <v>410</v>
      </c>
      <c r="F72" s="228" t="s">
        <v>410</v>
      </c>
      <c r="G72" s="15">
        <v>45505</v>
      </c>
      <c r="H72" s="599">
        <v>46112</v>
      </c>
      <c r="I72" s="566" t="s">
        <v>411</v>
      </c>
      <c r="J72" s="553" t="s">
        <v>24</v>
      </c>
      <c r="K72" s="553">
        <f t="shared" si="2"/>
        <v>45572</v>
      </c>
      <c r="L72" s="24" t="s">
        <v>24</v>
      </c>
      <c r="M72" s="131">
        <v>19625</v>
      </c>
      <c r="N72" s="131">
        <v>9812.5</v>
      </c>
      <c r="O72" s="223" t="s">
        <v>408</v>
      </c>
      <c r="P72" s="227" t="s">
        <v>412</v>
      </c>
      <c r="Q72" s="222" t="s">
        <v>46</v>
      </c>
      <c r="R72" s="32" t="s">
        <v>49</v>
      </c>
      <c r="S72" s="32" t="s">
        <v>94</v>
      </c>
      <c r="T72" s="32" t="s">
        <v>94</v>
      </c>
      <c r="U72" s="32" t="s">
        <v>39</v>
      </c>
      <c r="V72" s="32"/>
    </row>
    <row r="73" spans="1:22" s="37" customFormat="1" ht="64.5" customHeight="1" x14ac:dyDescent="0.35">
      <c r="A73" s="191" t="s">
        <v>413</v>
      </c>
      <c r="B73" s="192" t="s">
        <v>28</v>
      </c>
      <c r="C73" s="32" t="s">
        <v>414</v>
      </c>
      <c r="D73" s="32"/>
      <c r="E73" s="229" t="s">
        <v>415</v>
      </c>
      <c r="F73" s="230" t="s">
        <v>416</v>
      </c>
      <c r="G73" s="74">
        <v>45545</v>
      </c>
      <c r="H73" s="599">
        <v>46112</v>
      </c>
      <c r="I73" s="566"/>
      <c r="J73" s="553" t="s">
        <v>24</v>
      </c>
      <c r="K73" s="553">
        <f t="shared" si="2"/>
        <v>45572</v>
      </c>
      <c r="L73" s="24" t="s">
        <v>24</v>
      </c>
      <c r="M73" s="131">
        <v>74685</v>
      </c>
      <c r="N73" s="131">
        <v>74685</v>
      </c>
      <c r="O73" s="189" t="s">
        <v>408</v>
      </c>
      <c r="P73" s="231" t="s">
        <v>417</v>
      </c>
      <c r="Q73" s="222" t="s">
        <v>35</v>
      </c>
      <c r="R73" s="31" t="s">
        <v>49</v>
      </c>
      <c r="S73" s="31" t="s">
        <v>418</v>
      </c>
      <c r="T73" s="31" t="s">
        <v>94</v>
      </c>
      <c r="U73" s="32" t="s">
        <v>419</v>
      </c>
      <c r="V73" s="32" t="s">
        <v>420</v>
      </c>
    </row>
    <row r="74" spans="1:22" s="37" customFormat="1" ht="64.5" customHeight="1" x14ac:dyDescent="0.35">
      <c r="A74" s="204" t="s">
        <v>421</v>
      </c>
      <c r="B74" s="232" t="s">
        <v>28</v>
      </c>
      <c r="C74" s="32" t="s">
        <v>23</v>
      </c>
      <c r="D74" s="32"/>
      <c r="E74" s="229" t="s">
        <v>422</v>
      </c>
      <c r="F74" s="230" t="s">
        <v>423</v>
      </c>
      <c r="G74" s="74">
        <v>45586</v>
      </c>
      <c r="H74" s="600">
        <v>46112</v>
      </c>
      <c r="I74" s="566" t="s">
        <v>225</v>
      </c>
      <c r="J74" s="553" t="s">
        <v>24</v>
      </c>
      <c r="K74" s="553">
        <f t="shared" si="2"/>
        <v>45572</v>
      </c>
      <c r="L74" s="24" t="s">
        <v>24</v>
      </c>
      <c r="M74" s="233">
        <v>23039</v>
      </c>
      <c r="N74" s="234">
        <v>23039</v>
      </c>
      <c r="O74" s="76" t="s">
        <v>214</v>
      </c>
      <c r="P74" s="235" t="s">
        <v>424</v>
      </c>
      <c r="Q74" s="190" t="s">
        <v>46</v>
      </c>
      <c r="R74" s="51" t="s">
        <v>214</v>
      </c>
      <c r="S74" s="51" t="s">
        <v>425</v>
      </c>
      <c r="T74" s="31" t="s">
        <v>94</v>
      </c>
      <c r="U74" s="32" t="s">
        <v>78</v>
      </c>
      <c r="V74" s="32"/>
    </row>
    <row r="75" spans="1:22" s="37" customFormat="1" ht="64.5" customHeight="1" x14ac:dyDescent="0.35">
      <c r="A75" s="11">
        <v>781564</v>
      </c>
      <c r="B75" s="18" t="s">
        <v>28</v>
      </c>
      <c r="C75" s="32" t="s">
        <v>23</v>
      </c>
      <c r="D75" s="32"/>
      <c r="E75" s="165" t="s">
        <v>426</v>
      </c>
      <c r="F75" s="220" t="s">
        <v>427</v>
      </c>
      <c r="G75" s="15">
        <v>45701</v>
      </c>
      <c r="H75" s="570">
        <v>46112</v>
      </c>
      <c r="I75" s="601" t="s">
        <v>65</v>
      </c>
      <c r="J75" s="553" t="s">
        <v>24</v>
      </c>
      <c r="K75" s="553">
        <f t="shared" si="2"/>
        <v>45572</v>
      </c>
      <c r="L75" s="236" t="s">
        <v>24</v>
      </c>
      <c r="M75" s="16">
        <v>20000</v>
      </c>
      <c r="N75" s="16">
        <v>20000</v>
      </c>
      <c r="O75" s="17" t="s">
        <v>106</v>
      </c>
      <c r="P75" s="225" t="s">
        <v>428</v>
      </c>
      <c r="Q75" s="11" t="s">
        <v>35</v>
      </c>
      <c r="R75" s="237" t="s">
        <v>36</v>
      </c>
      <c r="S75" s="237" t="s">
        <v>94</v>
      </c>
      <c r="T75" s="49" t="s">
        <v>94</v>
      </c>
      <c r="U75" s="32" t="s">
        <v>39</v>
      </c>
      <c r="V75" s="32"/>
    </row>
    <row r="76" spans="1:22" ht="42.65" customHeight="1" x14ac:dyDescent="0.35">
      <c r="A76" s="30" t="s">
        <v>429</v>
      </c>
      <c r="B76" s="30" t="s">
        <v>22</v>
      </c>
      <c r="C76" s="30" t="s">
        <v>23</v>
      </c>
      <c r="D76" s="30"/>
      <c r="E76" s="30" t="s">
        <v>430</v>
      </c>
      <c r="F76" s="30" t="s">
        <v>431</v>
      </c>
      <c r="G76" s="24">
        <v>45748</v>
      </c>
      <c r="H76" s="553">
        <v>46112</v>
      </c>
      <c r="I76" s="566" t="s">
        <v>65</v>
      </c>
      <c r="J76" s="538" t="s">
        <v>24</v>
      </c>
      <c r="K76" s="553">
        <f t="shared" si="2"/>
        <v>45572</v>
      </c>
      <c r="L76" s="24" t="s">
        <v>24</v>
      </c>
      <c r="M76" s="25">
        <v>164500</v>
      </c>
      <c r="N76" s="25">
        <v>164500</v>
      </c>
      <c r="O76" s="27" t="s">
        <v>204</v>
      </c>
      <c r="P76" s="29" t="s">
        <v>432</v>
      </c>
      <c r="Q76" s="30" t="s">
        <v>46</v>
      </c>
      <c r="R76" s="30" t="s">
        <v>433</v>
      </c>
      <c r="S76" s="30" t="s">
        <v>434</v>
      </c>
      <c r="T76" s="30" t="s">
        <v>94</v>
      </c>
      <c r="U76" s="30" t="s">
        <v>78</v>
      </c>
      <c r="V76" s="30" t="s">
        <v>24</v>
      </c>
    </row>
    <row r="77" spans="1:22" ht="50.4" customHeight="1" x14ac:dyDescent="0.35">
      <c r="A77" s="30" t="s">
        <v>435</v>
      </c>
      <c r="B77" s="30" t="s">
        <v>28</v>
      </c>
      <c r="C77" s="32" t="s">
        <v>23</v>
      </c>
      <c r="D77" s="32"/>
      <c r="E77" s="30" t="s">
        <v>84</v>
      </c>
      <c r="F77" s="30" t="s">
        <v>436</v>
      </c>
      <c r="G77" s="52">
        <v>45748</v>
      </c>
      <c r="H77" s="553">
        <v>46112</v>
      </c>
      <c r="I77" s="566" t="s">
        <v>65</v>
      </c>
      <c r="J77" s="538" t="s">
        <v>24</v>
      </c>
      <c r="K77" s="553" t="s">
        <v>24</v>
      </c>
      <c r="L77" s="24" t="s">
        <v>24</v>
      </c>
      <c r="M77" s="196">
        <v>63000</v>
      </c>
      <c r="N77" s="197">
        <v>63000</v>
      </c>
      <c r="O77" s="56" t="s">
        <v>437</v>
      </c>
      <c r="P77" s="57" t="s">
        <v>438</v>
      </c>
      <c r="Q77" s="53" t="s">
        <v>35</v>
      </c>
      <c r="R77" s="30" t="s">
        <v>243</v>
      </c>
      <c r="S77" s="30" t="s">
        <v>38</v>
      </c>
      <c r="T77" s="30" t="s">
        <v>94</v>
      </c>
      <c r="U77" s="30" t="s">
        <v>78</v>
      </c>
      <c r="V77" s="30"/>
    </row>
    <row r="78" spans="1:22" ht="50.4" customHeight="1" x14ac:dyDescent="0.35">
      <c r="A78" s="48">
        <v>797494</v>
      </c>
      <c r="B78" s="48" t="s">
        <v>28</v>
      </c>
      <c r="C78" s="186" t="s">
        <v>23</v>
      </c>
      <c r="D78" s="186"/>
      <c r="E78" s="48" t="s">
        <v>439</v>
      </c>
      <c r="F78" s="48" t="s">
        <v>440</v>
      </c>
      <c r="G78" s="238">
        <v>45748</v>
      </c>
      <c r="H78" s="589">
        <v>46112</v>
      </c>
      <c r="I78" s="566" t="s">
        <v>65</v>
      </c>
      <c r="J78" s="538" t="s">
        <v>24</v>
      </c>
      <c r="K78" s="553" t="s">
        <v>24</v>
      </c>
      <c r="L78" s="24" t="s">
        <v>24</v>
      </c>
      <c r="M78" s="239">
        <v>45000</v>
      </c>
      <c r="N78" s="240">
        <v>45000</v>
      </c>
      <c r="O78" s="28" t="s">
        <v>441</v>
      </c>
      <c r="P78" s="12" t="s">
        <v>442</v>
      </c>
      <c r="Q78" s="12" t="s">
        <v>35</v>
      </c>
      <c r="R78" s="35" t="s">
        <v>126</v>
      </c>
      <c r="S78" s="48" t="s">
        <v>443</v>
      </c>
      <c r="T78" s="30" t="s">
        <v>94</v>
      </c>
      <c r="U78" s="30" t="s">
        <v>39</v>
      </c>
      <c r="V78" s="30"/>
    </row>
    <row r="79" spans="1:22" s="37" customFormat="1" ht="41.15" customHeight="1" x14ac:dyDescent="0.35">
      <c r="A79" s="186" t="s">
        <v>24</v>
      </c>
      <c r="B79" s="48" t="s">
        <v>22</v>
      </c>
      <c r="C79" s="48" t="s">
        <v>23</v>
      </c>
      <c r="D79" s="48"/>
      <c r="E79" s="48" t="s">
        <v>444</v>
      </c>
      <c r="F79" s="48" t="s">
        <v>445</v>
      </c>
      <c r="G79" s="127">
        <v>44292</v>
      </c>
      <c r="H79" s="589">
        <v>46117</v>
      </c>
      <c r="I79" s="566" t="s">
        <v>133</v>
      </c>
      <c r="J79" s="538" t="s">
        <v>24</v>
      </c>
      <c r="K79" s="553">
        <f>H79-540</f>
        <v>45577</v>
      </c>
      <c r="L79" s="24" t="s">
        <v>24</v>
      </c>
      <c r="M79" s="241"/>
      <c r="N79" s="156"/>
      <c r="O79" s="132" t="s">
        <v>106</v>
      </c>
      <c r="P79" s="34" t="s">
        <v>446</v>
      </c>
      <c r="Q79" s="35" t="s">
        <v>46</v>
      </c>
      <c r="R79" s="48" t="s">
        <v>36</v>
      </c>
      <c r="S79" s="48" t="s">
        <v>94</v>
      </c>
      <c r="T79" s="30" t="s">
        <v>94</v>
      </c>
      <c r="U79" s="30"/>
      <c r="V79" s="30"/>
    </row>
    <row r="80" spans="1:22" ht="41.15" customHeight="1" x14ac:dyDescent="0.35">
      <c r="A80" s="66" t="s">
        <v>447</v>
      </c>
      <c r="B80" s="37" t="s">
        <v>28</v>
      </c>
      <c r="C80" s="53" t="s">
        <v>23</v>
      </c>
      <c r="D80" s="53"/>
      <c r="E80" s="53" t="s">
        <v>448</v>
      </c>
      <c r="F80" s="30" t="s">
        <v>449</v>
      </c>
      <c r="G80" s="242">
        <v>45390</v>
      </c>
      <c r="H80" s="602">
        <v>46119</v>
      </c>
      <c r="I80" s="563" t="s">
        <v>329</v>
      </c>
      <c r="J80" s="563" t="s">
        <v>65</v>
      </c>
      <c r="K80" s="553">
        <f>H80-540</f>
        <v>45579</v>
      </c>
      <c r="L80" s="242">
        <v>46484</v>
      </c>
      <c r="M80" s="244">
        <v>129000</v>
      </c>
      <c r="N80" s="193">
        <v>43000</v>
      </c>
      <c r="O80" s="245" t="s">
        <v>106</v>
      </c>
      <c r="P80" s="246" t="s">
        <v>450</v>
      </c>
      <c r="Q80" s="37" t="s">
        <v>35</v>
      </c>
      <c r="R80" s="53" t="s">
        <v>100</v>
      </c>
      <c r="S80" s="66" t="s">
        <v>108</v>
      </c>
      <c r="T80" s="66" t="s">
        <v>451</v>
      </c>
      <c r="U80" s="53" t="s">
        <v>117</v>
      </c>
      <c r="V80" s="66"/>
    </row>
    <row r="81" spans="1:22" ht="41.15" customHeight="1" x14ac:dyDescent="0.35">
      <c r="A81" s="66">
        <v>806152</v>
      </c>
      <c r="B81" s="37" t="s">
        <v>28</v>
      </c>
      <c r="C81" s="53" t="s">
        <v>23</v>
      </c>
      <c r="D81" s="53"/>
      <c r="E81" s="53" t="s">
        <v>452</v>
      </c>
      <c r="F81" s="30" t="s">
        <v>453</v>
      </c>
      <c r="G81" s="242">
        <v>45768</v>
      </c>
      <c r="H81" s="602">
        <v>46132</v>
      </c>
      <c r="I81" s="563" t="s">
        <v>65</v>
      </c>
      <c r="J81" s="564" t="s">
        <v>24</v>
      </c>
      <c r="K81" s="553" t="s">
        <v>24</v>
      </c>
      <c r="L81" s="248" t="s">
        <v>24</v>
      </c>
      <c r="M81" s="244">
        <v>13362.01</v>
      </c>
      <c r="N81" s="193">
        <v>13362.01</v>
      </c>
      <c r="O81" s="245" t="s">
        <v>80</v>
      </c>
      <c r="P81" s="246" t="s">
        <v>454</v>
      </c>
      <c r="Q81" s="66" t="s">
        <v>35</v>
      </c>
      <c r="R81" s="53" t="s">
        <v>47</v>
      </c>
      <c r="S81" s="66" t="s">
        <v>455</v>
      </c>
      <c r="T81" s="66" t="s">
        <v>94</v>
      </c>
      <c r="U81" s="53" t="s">
        <v>39</v>
      </c>
      <c r="V81" s="66"/>
    </row>
    <row r="82" spans="1:22" ht="41.4" customHeight="1" x14ac:dyDescent="0.35">
      <c r="A82" s="191" t="s">
        <v>456</v>
      </c>
      <c r="B82" s="53" t="s">
        <v>28</v>
      </c>
      <c r="C82" s="53" t="s">
        <v>23</v>
      </c>
      <c r="D82" s="53"/>
      <c r="E82" s="53" t="s">
        <v>457</v>
      </c>
      <c r="F82" s="53" t="s">
        <v>458</v>
      </c>
      <c r="G82" s="95">
        <v>45404</v>
      </c>
      <c r="H82" s="569">
        <v>46133</v>
      </c>
      <c r="I82" s="587" t="s">
        <v>65</v>
      </c>
      <c r="J82" s="547" t="s">
        <v>65</v>
      </c>
      <c r="K82" s="569">
        <f>H82-540</f>
        <v>45593</v>
      </c>
      <c r="L82" s="95">
        <v>46133</v>
      </c>
      <c r="M82" s="135">
        <v>46000</v>
      </c>
      <c r="N82" s="195">
        <v>23000</v>
      </c>
      <c r="O82" s="27" t="s">
        <v>106</v>
      </c>
      <c r="P82" s="57" t="s">
        <v>459</v>
      </c>
      <c r="Q82" s="53" t="s">
        <v>35</v>
      </c>
      <c r="R82" s="51" t="s">
        <v>100</v>
      </c>
      <c r="S82" s="51" t="s">
        <v>108</v>
      </c>
      <c r="T82" s="191" t="s">
        <v>94</v>
      </c>
      <c r="U82" s="53" t="s">
        <v>117</v>
      </c>
      <c r="V82" s="53"/>
    </row>
    <row r="83" spans="1:22" ht="41.4" customHeight="1" x14ac:dyDescent="0.35">
      <c r="A83" s="11">
        <v>816886</v>
      </c>
      <c r="B83" s="12" t="s">
        <v>28</v>
      </c>
      <c r="C83" s="12" t="s">
        <v>23</v>
      </c>
      <c r="D83" s="12" t="s">
        <v>56</v>
      </c>
      <c r="E83" s="107" t="s">
        <v>81</v>
      </c>
      <c r="F83" s="12" t="s">
        <v>460</v>
      </c>
      <c r="G83" s="15">
        <v>45801</v>
      </c>
      <c r="H83" s="570">
        <v>46165</v>
      </c>
      <c r="I83" s="596" t="s">
        <v>65</v>
      </c>
      <c r="J83" s="544" t="s">
        <v>24</v>
      </c>
      <c r="K83" s="570" t="s">
        <v>24</v>
      </c>
      <c r="L83" s="15" t="s">
        <v>24</v>
      </c>
      <c r="M83" s="104">
        <v>19397.41</v>
      </c>
      <c r="N83" s="164">
        <v>19397.41</v>
      </c>
      <c r="O83" s="249" t="s">
        <v>80</v>
      </c>
      <c r="P83" s="12" t="s">
        <v>461</v>
      </c>
      <c r="Q83" s="12" t="s">
        <v>35</v>
      </c>
      <c r="R83" s="32" t="s">
        <v>47</v>
      </c>
      <c r="S83" s="32" t="s">
        <v>69</v>
      </c>
      <c r="T83" s="32" t="s">
        <v>94</v>
      </c>
      <c r="U83" s="12" t="s">
        <v>39</v>
      </c>
      <c r="V83" s="12"/>
    </row>
    <row r="84" spans="1:22" ht="56" x14ac:dyDescent="0.35">
      <c r="A84" s="87" t="s">
        <v>462</v>
      </c>
      <c r="B84" s="38" t="s">
        <v>22</v>
      </c>
      <c r="C84" s="38" t="s">
        <v>23</v>
      </c>
      <c r="D84" s="38"/>
      <c r="E84" s="250" t="s">
        <v>463</v>
      </c>
      <c r="F84" s="90" t="s">
        <v>464</v>
      </c>
      <c r="G84" s="44">
        <v>45748</v>
      </c>
      <c r="H84" s="557">
        <v>46173</v>
      </c>
      <c r="I84" s="581" t="s">
        <v>329</v>
      </c>
      <c r="J84" s="539" t="s">
        <v>24</v>
      </c>
      <c r="K84" s="557">
        <f>H84-180</f>
        <v>45993</v>
      </c>
      <c r="L84" s="251" t="s">
        <v>24</v>
      </c>
      <c r="M84" s="252">
        <v>320000</v>
      </c>
      <c r="N84" s="171">
        <v>160000</v>
      </c>
      <c r="O84" s="60" t="s">
        <v>465</v>
      </c>
      <c r="P84" s="34" t="s">
        <v>466</v>
      </c>
      <c r="Q84" s="38" t="s">
        <v>35</v>
      </c>
      <c r="R84" s="253" t="s">
        <v>467</v>
      </c>
      <c r="S84" s="38" t="s">
        <v>468</v>
      </c>
      <c r="T84" s="38" t="s">
        <v>94</v>
      </c>
      <c r="U84" s="38" t="s">
        <v>78</v>
      </c>
      <c r="V84" s="38"/>
    </row>
    <row r="85" spans="1:22" ht="41.15" customHeight="1" x14ac:dyDescent="0.35">
      <c r="A85" s="37" t="s">
        <v>469</v>
      </c>
      <c r="B85" s="186" t="s">
        <v>28</v>
      </c>
      <c r="C85" s="254" t="s">
        <v>23</v>
      </c>
      <c r="D85" s="254"/>
      <c r="E85" s="255" t="s">
        <v>470</v>
      </c>
      <c r="F85" s="30" t="s">
        <v>471</v>
      </c>
      <c r="G85" s="24">
        <v>45748</v>
      </c>
      <c r="H85" s="553">
        <v>46173</v>
      </c>
      <c r="I85" s="566" t="s">
        <v>65</v>
      </c>
      <c r="J85" s="538" t="s">
        <v>24</v>
      </c>
      <c r="K85" s="557">
        <f>H85-180</f>
        <v>45993</v>
      </c>
      <c r="L85" s="52"/>
      <c r="M85" s="193">
        <v>120000</v>
      </c>
      <c r="N85" s="26">
        <v>120000</v>
      </c>
      <c r="O85" s="144" t="s">
        <v>472</v>
      </c>
      <c r="P85" s="256" t="s">
        <v>473</v>
      </c>
      <c r="Q85" s="11" t="s">
        <v>26</v>
      </c>
      <c r="R85" s="253" t="s">
        <v>467</v>
      </c>
      <c r="S85" s="38" t="s">
        <v>468</v>
      </c>
      <c r="T85" s="38" t="s">
        <v>94</v>
      </c>
      <c r="U85" s="11" t="s">
        <v>78</v>
      </c>
      <c r="V85" s="11"/>
    </row>
    <row r="86" spans="1:22" ht="41.15" customHeight="1" x14ac:dyDescent="0.35">
      <c r="A86" s="37" t="s">
        <v>474</v>
      </c>
      <c r="B86" s="32" t="s">
        <v>28</v>
      </c>
      <c r="C86" s="191" t="s">
        <v>23</v>
      </c>
      <c r="D86" s="191"/>
      <c r="E86" s="30" t="s">
        <v>475</v>
      </c>
      <c r="F86" s="30" t="s">
        <v>476</v>
      </c>
      <c r="G86" s="24">
        <v>45670</v>
      </c>
      <c r="H86" s="553">
        <v>46203</v>
      </c>
      <c r="I86" s="566" t="s">
        <v>225</v>
      </c>
      <c r="J86" s="538" t="s">
        <v>24</v>
      </c>
      <c r="K86" s="553" t="s">
        <v>24</v>
      </c>
      <c r="L86" s="52" t="s">
        <v>24</v>
      </c>
      <c r="M86" s="193">
        <v>19800</v>
      </c>
      <c r="N86" s="26">
        <v>19800</v>
      </c>
      <c r="O86" s="144" t="s">
        <v>106</v>
      </c>
      <c r="P86" s="11" t="s">
        <v>477</v>
      </c>
      <c r="Q86" s="11" t="s">
        <v>35</v>
      </c>
      <c r="R86" s="11" t="s">
        <v>36</v>
      </c>
      <c r="S86" s="11" t="s">
        <v>49</v>
      </c>
      <c r="T86" s="11" t="s">
        <v>94</v>
      </c>
      <c r="U86" s="11" t="s">
        <v>39</v>
      </c>
      <c r="V86" s="11"/>
    </row>
    <row r="87" spans="1:22" ht="81" customHeight="1" x14ac:dyDescent="0.35">
      <c r="A87" s="30" t="s">
        <v>478</v>
      </c>
      <c r="B87" s="30" t="s">
        <v>22</v>
      </c>
      <c r="C87" s="32" t="s">
        <v>23</v>
      </c>
      <c r="D87" s="32"/>
      <c r="E87" s="30" t="s">
        <v>479</v>
      </c>
      <c r="F87" s="30" t="s">
        <v>480</v>
      </c>
      <c r="G87" s="24">
        <v>45460</v>
      </c>
      <c r="H87" s="553">
        <v>46234</v>
      </c>
      <c r="I87" s="566" t="s">
        <v>481</v>
      </c>
      <c r="J87" s="553" t="s">
        <v>24</v>
      </c>
      <c r="K87" s="553">
        <f>H87-540</f>
        <v>45694</v>
      </c>
      <c r="L87" s="24" t="s">
        <v>24</v>
      </c>
      <c r="M87" s="131">
        <v>244000</v>
      </c>
      <c r="N87" s="26">
        <v>244000</v>
      </c>
      <c r="O87" s="56" t="s">
        <v>106</v>
      </c>
      <c r="P87" s="12" t="s">
        <v>482</v>
      </c>
      <c r="Q87" s="12" t="s">
        <v>35</v>
      </c>
      <c r="R87" s="237" t="s">
        <v>100</v>
      </c>
      <c r="S87" s="237" t="s">
        <v>108</v>
      </c>
      <c r="T87" s="237" t="s">
        <v>483</v>
      </c>
      <c r="U87" s="12" t="s">
        <v>128</v>
      </c>
      <c r="V87" s="58" t="s">
        <v>484</v>
      </c>
    </row>
    <row r="88" spans="1:22" ht="81" customHeight="1" x14ac:dyDescent="0.35">
      <c r="A88" s="30" t="s">
        <v>485</v>
      </c>
      <c r="B88" s="30" t="s">
        <v>28</v>
      </c>
      <c r="C88" s="191" t="s">
        <v>23</v>
      </c>
      <c r="D88" s="191"/>
      <c r="E88" s="30" t="s">
        <v>486</v>
      </c>
      <c r="F88" s="30" t="s">
        <v>486</v>
      </c>
      <c r="G88" s="24">
        <v>45740</v>
      </c>
      <c r="H88" s="553">
        <v>46234</v>
      </c>
      <c r="I88" s="566" t="s">
        <v>487</v>
      </c>
      <c r="J88" s="553" t="s">
        <v>24</v>
      </c>
      <c r="K88" s="553" t="s">
        <v>24</v>
      </c>
      <c r="L88" s="24" t="s">
        <v>24</v>
      </c>
      <c r="M88" s="131">
        <v>7295</v>
      </c>
      <c r="N88" s="26">
        <v>7295</v>
      </c>
      <c r="O88" s="28" t="s">
        <v>175</v>
      </c>
      <c r="P88" s="34" t="s">
        <v>86</v>
      </c>
      <c r="Q88" s="34" t="s">
        <v>26</v>
      </c>
      <c r="R88" s="257" t="s">
        <v>36</v>
      </c>
      <c r="S88" s="258" t="s">
        <v>49</v>
      </c>
      <c r="T88" s="42" t="s">
        <v>94</v>
      </c>
      <c r="U88" s="34" t="s">
        <v>39</v>
      </c>
      <c r="V88" s="250"/>
    </row>
    <row r="89" spans="1:22" s="37" customFormat="1" ht="41.15" customHeight="1" x14ac:dyDescent="0.35">
      <c r="A89" s="212">
        <v>321096</v>
      </c>
      <c r="B89" s="212" t="s">
        <v>22</v>
      </c>
      <c r="C89" s="94" t="s">
        <v>414</v>
      </c>
      <c r="D89" s="94"/>
      <c r="E89" s="147" t="s">
        <v>488</v>
      </c>
      <c r="F89" s="82" t="s">
        <v>489</v>
      </c>
      <c r="G89" s="259">
        <v>45383</v>
      </c>
      <c r="H89" s="565">
        <v>46265</v>
      </c>
      <c r="I89" s="566" t="s">
        <v>490</v>
      </c>
      <c r="J89" s="563" t="s">
        <v>24</v>
      </c>
      <c r="K89" s="553">
        <f>H89-540</f>
        <v>45725</v>
      </c>
      <c r="L89" s="260" t="s">
        <v>24</v>
      </c>
      <c r="M89" s="193">
        <v>11599.92</v>
      </c>
      <c r="N89" s="193">
        <v>3866.64</v>
      </c>
      <c r="O89" s="261" t="s">
        <v>441</v>
      </c>
      <c r="P89" s="262" t="s">
        <v>491</v>
      </c>
      <c r="Q89" s="126" t="s">
        <v>35</v>
      </c>
      <c r="R89" s="263" t="s">
        <v>92</v>
      </c>
      <c r="S89" s="264" t="s">
        <v>492</v>
      </c>
      <c r="T89" s="265" t="s">
        <v>94</v>
      </c>
      <c r="U89" s="186" t="s">
        <v>39</v>
      </c>
      <c r="V89" s="266"/>
    </row>
    <row r="90" spans="1:22" ht="42" x14ac:dyDescent="0.35">
      <c r="A90" s="32" t="s">
        <v>493</v>
      </c>
      <c r="B90" s="32" t="s">
        <v>22</v>
      </c>
      <c r="C90" s="30" t="s">
        <v>23</v>
      </c>
      <c r="D90" s="30"/>
      <c r="E90" s="32" t="s">
        <v>494</v>
      </c>
      <c r="F90" s="32" t="s">
        <v>495</v>
      </c>
      <c r="G90" s="24">
        <v>44866</v>
      </c>
      <c r="H90" s="553">
        <v>46326</v>
      </c>
      <c r="I90" s="566" t="s">
        <v>105</v>
      </c>
      <c r="J90" s="567" t="s">
        <v>24</v>
      </c>
      <c r="K90" s="553">
        <f>H90-540</f>
        <v>45786</v>
      </c>
      <c r="L90" s="24">
        <v>47057</v>
      </c>
      <c r="M90" s="131">
        <v>65100</v>
      </c>
      <c r="N90" s="131">
        <v>10850</v>
      </c>
      <c r="O90" s="223" t="s">
        <v>204</v>
      </c>
      <c r="P90" s="222" t="s">
        <v>496</v>
      </c>
      <c r="Q90" s="32" t="s">
        <v>46</v>
      </c>
      <c r="R90" s="32" t="s">
        <v>47</v>
      </c>
      <c r="S90" s="32" t="s">
        <v>69</v>
      </c>
      <c r="T90" s="32" t="s">
        <v>94</v>
      </c>
      <c r="U90" s="32" t="s">
        <v>101</v>
      </c>
      <c r="V90" s="32" t="s">
        <v>32</v>
      </c>
    </row>
    <row r="91" spans="1:22" ht="41.15" customHeight="1" x14ac:dyDescent="0.35">
      <c r="A91" s="32">
        <v>566661</v>
      </c>
      <c r="B91" s="32" t="s">
        <v>28</v>
      </c>
      <c r="C91" s="30" t="s">
        <v>23</v>
      </c>
      <c r="D91" s="30"/>
      <c r="E91" s="32" t="s">
        <v>497</v>
      </c>
      <c r="F91" s="32" t="s">
        <v>498</v>
      </c>
      <c r="G91" s="24">
        <v>45453</v>
      </c>
      <c r="H91" s="553">
        <v>46370</v>
      </c>
      <c r="I91" s="566" t="s">
        <v>499</v>
      </c>
      <c r="J91" s="567" t="s">
        <v>24</v>
      </c>
      <c r="K91" s="553">
        <f>H91-540</f>
        <v>45830</v>
      </c>
      <c r="L91" s="24" t="s">
        <v>24</v>
      </c>
      <c r="M91" s="131">
        <v>29200</v>
      </c>
      <c r="N91" s="131">
        <v>11680</v>
      </c>
      <c r="O91" s="223" t="s">
        <v>408</v>
      </c>
      <c r="P91" s="222" t="s">
        <v>500</v>
      </c>
      <c r="Q91" s="32" t="s">
        <v>35</v>
      </c>
      <c r="R91" s="32" t="s">
        <v>49</v>
      </c>
      <c r="S91" s="32" t="s">
        <v>87</v>
      </c>
      <c r="T91" s="32" t="s">
        <v>94</v>
      </c>
      <c r="U91" s="32" t="s">
        <v>39</v>
      </c>
      <c r="V91" s="32"/>
    </row>
    <row r="92" spans="1:22" ht="41.15" customHeight="1" x14ac:dyDescent="0.35">
      <c r="A92" s="30" t="s">
        <v>501</v>
      </c>
      <c r="B92" s="30" t="s">
        <v>22</v>
      </c>
      <c r="C92" s="30" t="s">
        <v>23</v>
      </c>
      <c r="D92" s="30"/>
      <c r="E92" s="30" t="s">
        <v>502</v>
      </c>
      <c r="F92" s="30" t="s">
        <v>503</v>
      </c>
      <c r="G92" s="24">
        <v>45283</v>
      </c>
      <c r="H92" s="553">
        <v>46378</v>
      </c>
      <c r="I92" s="566" t="s">
        <v>43</v>
      </c>
      <c r="J92" s="538" t="s">
        <v>504</v>
      </c>
      <c r="K92" s="553">
        <v>46013</v>
      </c>
      <c r="L92" s="24">
        <v>47109</v>
      </c>
      <c r="M92" s="25">
        <v>89900</v>
      </c>
      <c r="N92" s="25">
        <v>17980</v>
      </c>
      <c r="O92" s="27" t="s">
        <v>80</v>
      </c>
      <c r="P92" s="29" t="s">
        <v>505</v>
      </c>
      <c r="Q92" s="30" t="s">
        <v>35</v>
      </c>
      <c r="R92" s="146" t="s">
        <v>47</v>
      </c>
      <c r="S92" s="146" t="s">
        <v>48</v>
      </c>
      <c r="T92" s="146" t="s">
        <v>506</v>
      </c>
      <c r="U92" s="30" t="s">
        <v>507</v>
      </c>
      <c r="V92" s="30" t="s">
        <v>484</v>
      </c>
    </row>
    <row r="93" spans="1:22" ht="41.15" customHeight="1" x14ac:dyDescent="0.35">
      <c r="A93" s="30" t="s">
        <v>508</v>
      </c>
      <c r="B93" s="30" t="s">
        <v>28</v>
      </c>
      <c r="C93" s="30" t="s">
        <v>23</v>
      </c>
      <c r="D93" s="30"/>
      <c r="E93" s="30" t="s">
        <v>509</v>
      </c>
      <c r="F93" s="30" t="s">
        <v>510</v>
      </c>
      <c r="G93" s="24">
        <v>45505</v>
      </c>
      <c r="H93" s="553">
        <v>46388</v>
      </c>
      <c r="I93" s="566" t="s">
        <v>237</v>
      </c>
      <c r="J93" s="538" t="s">
        <v>24</v>
      </c>
      <c r="K93" s="553" t="s">
        <v>24</v>
      </c>
      <c r="L93" s="24" t="s">
        <v>24</v>
      </c>
      <c r="M93" s="25">
        <v>19625</v>
      </c>
      <c r="N93" s="25">
        <v>9812.5</v>
      </c>
      <c r="O93" s="27" t="s">
        <v>408</v>
      </c>
      <c r="P93" s="29" t="s">
        <v>412</v>
      </c>
      <c r="Q93" s="30" t="s">
        <v>35</v>
      </c>
      <c r="R93" s="146" t="s">
        <v>126</v>
      </c>
      <c r="S93" s="146" t="s">
        <v>511</v>
      </c>
      <c r="T93" s="146" t="s">
        <v>94</v>
      </c>
      <c r="U93" s="30" t="s">
        <v>39</v>
      </c>
      <c r="V93" s="30"/>
    </row>
    <row r="94" spans="1:22" s="66" customFormat="1" ht="41.15" customHeight="1" x14ac:dyDescent="0.35">
      <c r="A94" s="37" t="s">
        <v>512</v>
      </c>
      <c r="B94" s="37" t="s">
        <v>22</v>
      </c>
      <c r="C94" s="30" t="s">
        <v>23</v>
      </c>
      <c r="D94" s="30"/>
      <c r="E94" s="30" t="s">
        <v>513</v>
      </c>
      <c r="F94" s="30" t="s">
        <v>514</v>
      </c>
      <c r="G94" s="242">
        <v>45017</v>
      </c>
      <c r="H94" s="565">
        <v>46477</v>
      </c>
      <c r="I94" s="563" t="s">
        <v>105</v>
      </c>
      <c r="J94" s="563" t="s">
        <v>24</v>
      </c>
      <c r="K94" s="565">
        <v>45930</v>
      </c>
      <c r="L94" s="242"/>
      <c r="M94" s="193">
        <v>5000000</v>
      </c>
      <c r="N94" s="193">
        <v>1250000</v>
      </c>
      <c r="O94" s="144" t="s">
        <v>106</v>
      </c>
      <c r="P94" s="65" t="s">
        <v>515</v>
      </c>
      <c r="Q94" s="37" t="s">
        <v>46</v>
      </c>
      <c r="R94" s="30" t="s">
        <v>100</v>
      </c>
      <c r="S94" s="37" t="s">
        <v>108</v>
      </c>
      <c r="T94" s="37" t="s">
        <v>451</v>
      </c>
      <c r="U94" s="30" t="s">
        <v>128</v>
      </c>
      <c r="V94" s="37" t="s">
        <v>484</v>
      </c>
    </row>
    <row r="95" spans="1:22" ht="41.15" customHeight="1" x14ac:dyDescent="0.35">
      <c r="A95" s="32" t="s">
        <v>516</v>
      </c>
      <c r="B95" s="30" t="s">
        <v>22</v>
      </c>
      <c r="C95" s="30" t="s">
        <v>23</v>
      </c>
      <c r="D95" s="30"/>
      <c r="E95" s="30" t="s">
        <v>517</v>
      </c>
      <c r="F95" s="30" t="s">
        <v>518</v>
      </c>
      <c r="G95" s="24">
        <v>44651</v>
      </c>
      <c r="H95" s="553">
        <v>46476</v>
      </c>
      <c r="I95" s="566">
        <f>(H95-G95)/(365/12)</f>
        <v>60</v>
      </c>
      <c r="J95" s="538" t="s">
        <v>24</v>
      </c>
      <c r="K95" s="553">
        <f t="shared" ref="K95:K100" si="3">H95-540</f>
        <v>45936</v>
      </c>
      <c r="L95" s="24" t="s">
        <v>24</v>
      </c>
      <c r="M95" s="25">
        <v>65000</v>
      </c>
      <c r="N95" s="25">
        <v>13000</v>
      </c>
      <c r="O95" s="27" t="s">
        <v>519</v>
      </c>
      <c r="P95" s="29" t="s">
        <v>520</v>
      </c>
      <c r="Q95" s="30" t="s">
        <v>35</v>
      </c>
      <c r="R95" s="30" t="s">
        <v>47</v>
      </c>
      <c r="S95" s="30" t="s">
        <v>69</v>
      </c>
      <c r="T95" s="30" t="s">
        <v>521</v>
      </c>
      <c r="U95" s="30"/>
      <c r="V95" s="30"/>
    </row>
    <row r="96" spans="1:22" s="50" customFormat="1" ht="41.15" customHeight="1" x14ac:dyDescent="0.35">
      <c r="A96" s="32" t="s">
        <v>522</v>
      </c>
      <c r="B96" s="32" t="s">
        <v>22</v>
      </c>
      <c r="C96" s="32" t="s">
        <v>23</v>
      </c>
      <c r="D96" s="32"/>
      <c r="E96" s="32" t="s">
        <v>523</v>
      </c>
      <c r="F96" s="32" t="s">
        <v>524</v>
      </c>
      <c r="G96" s="24">
        <v>44834</v>
      </c>
      <c r="H96" s="553">
        <v>46476</v>
      </c>
      <c r="I96" s="566" t="s">
        <v>525</v>
      </c>
      <c r="J96" s="553" t="s">
        <v>24</v>
      </c>
      <c r="K96" s="553">
        <f t="shared" si="3"/>
        <v>45936</v>
      </c>
      <c r="L96" s="24" t="s">
        <v>24</v>
      </c>
      <c r="M96" s="131">
        <v>395290.28</v>
      </c>
      <c r="N96" s="131">
        <v>87823</v>
      </c>
      <c r="O96" s="223" t="s">
        <v>526</v>
      </c>
      <c r="P96" s="222" t="s">
        <v>354</v>
      </c>
      <c r="Q96" s="32" t="s">
        <v>26</v>
      </c>
      <c r="R96" s="32" t="s">
        <v>47</v>
      </c>
      <c r="S96" s="32" t="s">
        <v>69</v>
      </c>
      <c r="T96" s="32" t="s">
        <v>94</v>
      </c>
      <c r="U96" s="32" t="s">
        <v>109</v>
      </c>
      <c r="V96" s="32" t="s">
        <v>527</v>
      </c>
    </row>
    <row r="97" spans="1:22" ht="70" x14ac:dyDescent="0.35">
      <c r="A97" s="32" t="s">
        <v>528</v>
      </c>
      <c r="B97" s="32" t="s">
        <v>28</v>
      </c>
      <c r="C97" s="32" t="s">
        <v>23</v>
      </c>
      <c r="D97" s="32"/>
      <c r="E97" s="32" t="s">
        <v>529</v>
      </c>
      <c r="F97" s="177" t="s">
        <v>530</v>
      </c>
      <c r="G97" s="24">
        <v>45383</v>
      </c>
      <c r="H97" s="553">
        <v>46477</v>
      </c>
      <c r="I97" s="566" t="s">
        <v>43</v>
      </c>
      <c r="J97" s="553" t="s">
        <v>24</v>
      </c>
      <c r="K97" s="553">
        <f t="shared" si="3"/>
        <v>45937</v>
      </c>
      <c r="L97" s="24" t="s">
        <v>24</v>
      </c>
      <c r="M97" s="131">
        <v>18234.72</v>
      </c>
      <c r="N97" s="131">
        <v>6078.24</v>
      </c>
      <c r="O97" s="223" t="s">
        <v>106</v>
      </c>
      <c r="P97" s="268" t="s">
        <v>531</v>
      </c>
      <c r="Q97" s="32" t="s">
        <v>35</v>
      </c>
      <c r="R97" s="32" t="s">
        <v>47</v>
      </c>
      <c r="S97" s="32" t="s">
        <v>69</v>
      </c>
      <c r="T97" s="32" t="s">
        <v>94</v>
      </c>
      <c r="U97" s="32"/>
      <c r="V97" s="32"/>
    </row>
    <row r="98" spans="1:22" ht="41.15" customHeight="1" x14ac:dyDescent="0.35">
      <c r="A98" s="37" t="s">
        <v>532</v>
      </c>
      <c r="B98" s="37" t="s">
        <v>22</v>
      </c>
      <c r="C98" s="30" t="s">
        <v>23</v>
      </c>
      <c r="D98" s="30"/>
      <c r="E98" s="30" t="s">
        <v>533</v>
      </c>
      <c r="F98" s="30" t="s">
        <v>534</v>
      </c>
      <c r="G98" s="242">
        <v>45017</v>
      </c>
      <c r="H98" s="565">
        <v>46477</v>
      </c>
      <c r="I98" s="563" t="s">
        <v>105</v>
      </c>
      <c r="J98" s="563" t="s">
        <v>535</v>
      </c>
      <c r="K98" s="553">
        <f t="shared" si="3"/>
        <v>45937</v>
      </c>
      <c r="L98" s="242"/>
      <c r="M98" s="193">
        <v>580074</v>
      </c>
      <c r="N98" s="193">
        <v>96679</v>
      </c>
      <c r="O98" s="144" t="s">
        <v>106</v>
      </c>
      <c r="P98" s="65" t="s">
        <v>515</v>
      </c>
      <c r="Q98" s="37" t="s">
        <v>46</v>
      </c>
      <c r="R98" s="30" t="s">
        <v>100</v>
      </c>
      <c r="S98" s="37" t="s">
        <v>108</v>
      </c>
      <c r="T98" s="37" t="s">
        <v>451</v>
      </c>
      <c r="U98" s="30" t="s">
        <v>128</v>
      </c>
      <c r="V98" s="37" t="s">
        <v>484</v>
      </c>
    </row>
    <row r="99" spans="1:22" ht="41.15" customHeight="1" x14ac:dyDescent="0.35">
      <c r="A99" s="37">
        <v>513831</v>
      </c>
      <c r="B99" s="32" t="s">
        <v>22</v>
      </c>
      <c r="C99" s="32" t="s">
        <v>23</v>
      </c>
      <c r="D99" s="32"/>
      <c r="E99" s="37" t="s">
        <v>536</v>
      </c>
      <c r="F99" s="32" t="s">
        <v>537</v>
      </c>
      <c r="G99" s="24">
        <v>45401</v>
      </c>
      <c r="H99" s="553">
        <v>46495</v>
      </c>
      <c r="I99" s="566" t="s">
        <v>43</v>
      </c>
      <c r="J99" s="538" t="s">
        <v>24</v>
      </c>
      <c r="K99" s="553">
        <f t="shared" si="3"/>
        <v>45955</v>
      </c>
      <c r="L99" s="52" t="s">
        <v>24</v>
      </c>
      <c r="M99" s="193">
        <v>13968</v>
      </c>
      <c r="N99" s="26">
        <v>4656</v>
      </c>
      <c r="O99" s="223" t="s">
        <v>66</v>
      </c>
      <c r="P99" s="222" t="s">
        <v>354</v>
      </c>
      <c r="Q99" s="32" t="s">
        <v>35</v>
      </c>
      <c r="R99" s="32" t="s">
        <v>47</v>
      </c>
      <c r="S99" s="32" t="s">
        <v>69</v>
      </c>
      <c r="T99" s="32" t="s">
        <v>94</v>
      </c>
      <c r="U99" s="32" t="s">
        <v>39</v>
      </c>
      <c r="V99" s="32"/>
    </row>
    <row r="100" spans="1:22" ht="29.4" customHeight="1" x14ac:dyDescent="0.3">
      <c r="A100" s="30" t="s">
        <v>538</v>
      </c>
      <c r="B100" s="30" t="s">
        <v>22</v>
      </c>
      <c r="C100" s="30" t="s">
        <v>23</v>
      </c>
      <c r="D100" s="30"/>
      <c r="E100" s="30" t="s">
        <v>539</v>
      </c>
      <c r="F100" s="30" t="s">
        <v>540</v>
      </c>
      <c r="G100" s="24">
        <v>45444</v>
      </c>
      <c r="H100" s="553">
        <v>46538</v>
      </c>
      <c r="I100" s="566" t="s">
        <v>43</v>
      </c>
      <c r="J100" s="538" t="s">
        <v>24</v>
      </c>
      <c r="K100" s="553">
        <f t="shared" si="3"/>
        <v>45998</v>
      </c>
      <c r="L100" s="24" t="s">
        <v>24</v>
      </c>
      <c r="M100" s="135">
        <v>300000</v>
      </c>
      <c r="N100" s="25">
        <v>100000</v>
      </c>
      <c r="O100" s="27" t="s">
        <v>320</v>
      </c>
      <c r="P100" s="269" t="s">
        <v>541</v>
      </c>
      <c r="Q100" s="83" t="s">
        <v>542</v>
      </c>
      <c r="R100" s="146" t="s">
        <v>320</v>
      </c>
      <c r="S100" s="32" t="s">
        <v>543</v>
      </c>
      <c r="T100" s="32" t="s">
        <v>94</v>
      </c>
      <c r="U100" s="30" t="s">
        <v>544</v>
      </c>
      <c r="V100" s="30" t="s">
        <v>24</v>
      </c>
    </row>
    <row r="101" spans="1:22" s="50" customFormat="1" ht="41.15" customHeight="1" x14ac:dyDescent="0.35">
      <c r="A101" s="53">
        <v>484652</v>
      </c>
      <c r="B101" s="53" t="s">
        <v>22</v>
      </c>
      <c r="C101" s="53" t="s">
        <v>23</v>
      </c>
      <c r="D101" s="53"/>
      <c r="E101" s="53" t="s">
        <v>545</v>
      </c>
      <c r="F101" s="53" t="s">
        <v>546</v>
      </c>
      <c r="G101" s="95">
        <v>45380</v>
      </c>
      <c r="H101" s="569">
        <v>46475</v>
      </c>
      <c r="I101" s="587" t="s">
        <v>43</v>
      </c>
      <c r="J101" s="554" t="s">
        <v>24</v>
      </c>
      <c r="K101" s="569">
        <v>46013</v>
      </c>
      <c r="L101" s="198" t="s">
        <v>24</v>
      </c>
      <c r="M101" s="104">
        <v>9232.9500000000007</v>
      </c>
      <c r="N101" s="270">
        <v>3077.66</v>
      </c>
      <c r="O101" s="56" t="s">
        <v>106</v>
      </c>
      <c r="P101" s="57" t="s">
        <v>547</v>
      </c>
      <c r="Q101" s="271" t="s">
        <v>35</v>
      </c>
      <c r="R101" s="157" t="s">
        <v>126</v>
      </c>
      <c r="S101" s="157" t="s">
        <v>548</v>
      </c>
      <c r="T101" s="157" t="s">
        <v>94</v>
      </c>
      <c r="U101" s="53" t="s">
        <v>39</v>
      </c>
      <c r="V101" s="53"/>
    </row>
    <row r="102" spans="1:22" ht="41.15" customHeight="1" x14ac:dyDescent="0.3">
      <c r="A102" s="58" t="s">
        <v>549</v>
      </c>
      <c r="B102" s="11" t="s">
        <v>28</v>
      </c>
      <c r="C102" s="11" t="s">
        <v>23</v>
      </c>
      <c r="D102" s="11"/>
      <c r="E102" s="58" t="s">
        <v>550</v>
      </c>
      <c r="F102" s="272" t="s">
        <v>551</v>
      </c>
      <c r="G102" s="15">
        <v>45505</v>
      </c>
      <c r="H102" s="570">
        <v>46599</v>
      </c>
      <c r="I102" s="562" t="s">
        <v>43</v>
      </c>
      <c r="J102" s="555" t="s">
        <v>24</v>
      </c>
      <c r="K102" s="585">
        <v>46013</v>
      </c>
      <c r="L102" s="273" t="s">
        <v>24</v>
      </c>
      <c r="M102" s="274">
        <v>339334</v>
      </c>
      <c r="N102" s="275">
        <v>113111.46</v>
      </c>
      <c r="O102" s="144" t="s">
        <v>80</v>
      </c>
      <c r="P102" s="276" t="s">
        <v>552</v>
      </c>
      <c r="Q102" s="11" t="s">
        <v>46</v>
      </c>
      <c r="R102" s="11" t="s">
        <v>47</v>
      </c>
      <c r="S102" s="11" t="s">
        <v>69</v>
      </c>
      <c r="T102" s="11" t="s">
        <v>94</v>
      </c>
      <c r="U102" s="18" t="s">
        <v>553</v>
      </c>
      <c r="V102" s="32" t="s">
        <v>554</v>
      </c>
    </row>
    <row r="103" spans="1:22" s="280" customFormat="1" ht="60" customHeight="1" x14ac:dyDescent="0.3">
      <c r="A103" s="12" t="s">
        <v>79</v>
      </c>
      <c r="B103" s="12" t="s">
        <v>28</v>
      </c>
      <c r="C103" s="12" t="s">
        <v>23</v>
      </c>
      <c r="D103" s="12"/>
      <c r="E103" s="12" t="s">
        <v>555</v>
      </c>
      <c r="F103" s="12" t="s">
        <v>556</v>
      </c>
      <c r="G103" s="168">
        <v>45505</v>
      </c>
      <c r="H103" s="557">
        <v>46599</v>
      </c>
      <c r="I103" s="581" t="s">
        <v>43</v>
      </c>
      <c r="J103" s="539"/>
      <c r="K103" s="557">
        <f t="shared" ref="K103:K112" si="4">H103-540</f>
        <v>46059</v>
      </c>
      <c r="L103" s="91"/>
      <c r="M103" s="109">
        <v>11685</v>
      </c>
      <c r="N103" s="277">
        <v>11685</v>
      </c>
      <c r="O103" s="28" t="s">
        <v>389</v>
      </c>
      <c r="P103" s="278" t="s">
        <v>557</v>
      </c>
      <c r="Q103" s="116" t="s">
        <v>35</v>
      </c>
      <c r="R103" s="279" t="s">
        <v>47</v>
      </c>
      <c r="S103" s="38" t="s">
        <v>94</v>
      </c>
      <c r="T103" s="38" t="s">
        <v>94</v>
      </c>
      <c r="U103" s="34" t="s">
        <v>54</v>
      </c>
      <c r="V103" s="34"/>
    </row>
    <row r="104" spans="1:22" s="280" customFormat="1" ht="60" customHeight="1" x14ac:dyDescent="0.3">
      <c r="A104" s="12">
        <v>569553</v>
      </c>
      <c r="B104" s="12" t="s">
        <v>28</v>
      </c>
      <c r="C104" s="12" t="s">
        <v>23</v>
      </c>
      <c r="D104" s="12"/>
      <c r="E104" s="12" t="s">
        <v>558</v>
      </c>
      <c r="F104" s="12" t="s">
        <v>559</v>
      </c>
      <c r="G104" s="281">
        <v>45505</v>
      </c>
      <c r="H104" s="570">
        <v>46599</v>
      </c>
      <c r="I104" s="562" t="s">
        <v>43</v>
      </c>
      <c r="J104" s="555" t="s">
        <v>24</v>
      </c>
      <c r="K104" s="570">
        <f t="shared" si="4"/>
        <v>46059</v>
      </c>
      <c r="L104" s="15" t="s">
        <v>24</v>
      </c>
      <c r="M104" s="109">
        <v>15000</v>
      </c>
      <c r="N104" s="104">
        <v>5000</v>
      </c>
      <c r="O104" s="28" t="s">
        <v>106</v>
      </c>
      <c r="P104" s="278" t="s">
        <v>560</v>
      </c>
      <c r="Q104" s="28" t="s">
        <v>46</v>
      </c>
      <c r="R104" s="219" t="s">
        <v>100</v>
      </c>
      <c r="S104" s="11" t="s">
        <v>108</v>
      </c>
      <c r="T104" s="11" t="s">
        <v>558</v>
      </c>
      <c r="U104" s="12" t="s">
        <v>39</v>
      </c>
      <c r="V104" s="12"/>
    </row>
    <row r="105" spans="1:22" ht="41.15" customHeight="1" x14ac:dyDescent="0.35">
      <c r="A105" s="58" t="s">
        <v>561</v>
      </c>
      <c r="B105" s="11" t="s">
        <v>22</v>
      </c>
      <c r="C105" s="11" t="s">
        <v>23</v>
      </c>
      <c r="D105" s="11"/>
      <c r="E105" s="58" t="s">
        <v>562</v>
      </c>
      <c r="F105" s="11" t="s">
        <v>563</v>
      </c>
      <c r="G105" s="281">
        <v>45170</v>
      </c>
      <c r="H105" s="570">
        <v>46691</v>
      </c>
      <c r="I105" s="562" t="s">
        <v>105</v>
      </c>
      <c r="J105" s="555" t="s">
        <v>24</v>
      </c>
      <c r="K105" s="570">
        <f t="shared" si="4"/>
        <v>46151</v>
      </c>
      <c r="L105" s="163" t="s">
        <v>24</v>
      </c>
      <c r="M105" s="61">
        <v>22665</v>
      </c>
      <c r="N105" s="164">
        <v>5666.25</v>
      </c>
      <c r="O105" s="17" t="s">
        <v>106</v>
      </c>
      <c r="P105" s="11" t="s">
        <v>564</v>
      </c>
      <c r="Q105" s="11" t="s">
        <v>35</v>
      </c>
      <c r="R105" s="11" t="s">
        <v>243</v>
      </c>
      <c r="S105" s="11" t="s">
        <v>27</v>
      </c>
      <c r="T105" s="11" t="s">
        <v>94</v>
      </c>
      <c r="U105" s="11" t="s">
        <v>54</v>
      </c>
      <c r="V105" s="11"/>
    </row>
    <row r="106" spans="1:22" ht="41.15" customHeight="1" x14ac:dyDescent="0.35">
      <c r="A106" s="58" t="s">
        <v>565</v>
      </c>
      <c r="B106" s="11" t="s">
        <v>28</v>
      </c>
      <c r="C106" s="11" t="s">
        <v>23</v>
      </c>
      <c r="D106" s="11"/>
      <c r="E106" s="58" t="s">
        <v>566</v>
      </c>
      <c r="F106" s="11" t="s">
        <v>567</v>
      </c>
      <c r="G106" s="281">
        <v>45505</v>
      </c>
      <c r="H106" s="570">
        <v>46599</v>
      </c>
      <c r="I106" s="562" t="s">
        <v>43</v>
      </c>
      <c r="J106" s="555" t="s">
        <v>24</v>
      </c>
      <c r="K106" s="570">
        <f t="shared" si="4"/>
        <v>46059</v>
      </c>
      <c r="L106" s="163" t="s">
        <v>24</v>
      </c>
      <c r="M106" s="61">
        <v>15195</v>
      </c>
      <c r="N106" s="164">
        <v>5065</v>
      </c>
      <c r="O106" s="17" t="s">
        <v>437</v>
      </c>
      <c r="P106" s="11" t="s">
        <v>568</v>
      </c>
      <c r="Q106" s="11" t="s">
        <v>35</v>
      </c>
      <c r="R106" s="11" t="s">
        <v>569</v>
      </c>
      <c r="S106" s="11" t="s">
        <v>94</v>
      </c>
      <c r="T106" s="11" t="s">
        <v>94</v>
      </c>
      <c r="U106" s="11" t="s">
        <v>54</v>
      </c>
      <c r="V106" s="11"/>
    </row>
    <row r="107" spans="1:22" ht="41.15" customHeight="1" x14ac:dyDescent="0.35">
      <c r="A107" s="154" t="s">
        <v>570</v>
      </c>
      <c r="B107" s="11" t="s">
        <v>22</v>
      </c>
      <c r="C107" s="11" t="s">
        <v>23</v>
      </c>
      <c r="D107" s="11"/>
      <c r="E107" s="58" t="s">
        <v>571</v>
      </c>
      <c r="F107" s="11" t="s">
        <v>572</v>
      </c>
      <c r="G107" s="168">
        <v>45566</v>
      </c>
      <c r="H107" s="557">
        <v>46660</v>
      </c>
      <c r="I107" s="581" t="s">
        <v>43</v>
      </c>
      <c r="J107" s="539" t="s">
        <v>24</v>
      </c>
      <c r="K107" s="570">
        <f t="shared" si="4"/>
        <v>46120</v>
      </c>
      <c r="L107" s="251" t="s">
        <v>24</v>
      </c>
      <c r="M107" s="252">
        <v>15180</v>
      </c>
      <c r="N107" s="171">
        <v>5060</v>
      </c>
      <c r="O107" s="114" t="s">
        <v>573</v>
      </c>
      <c r="P107" s="167" t="s">
        <v>574</v>
      </c>
      <c r="Q107" s="167" t="s">
        <v>35</v>
      </c>
      <c r="R107" s="38" t="s">
        <v>126</v>
      </c>
      <c r="S107" s="282" t="s">
        <v>575</v>
      </c>
      <c r="T107" s="282" t="s">
        <v>576</v>
      </c>
      <c r="U107" s="282" t="s">
        <v>39</v>
      </c>
      <c r="V107" s="38"/>
    </row>
    <row r="108" spans="1:22" ht="41.15" customHeight="1" x14ac:dyDescent="0.35">
      <c r="A108" s="154" t="s">
        <v>577</v>
      </c>
      <c r="B108" s="11" t="s">
        <v>28</v>
      </c>
      <c r="C108" s="11" t="s">
        <v>23</v>
      </c>
      <c r="D108" s="11"/>
      <c r="E108" s="58" t="s">
        <v>578</v>
      </c>
      <c r="F108" s="11" t="s">
        <v>579</v>
      </c>
      <c r="G108" s="168">
        <v>45992</v>
      </c>
      <c r="H108" s="557">
        <v>46721</v>
      </c>
      <c r="I108" s="581" t="s">
        <v>329</v>
      </c>
      <c r="J108" s="539" t="s">
        <v>24</v>
      </c>
      <c r="K108" s="570">
        <f t="shared" si="4"/>
        <v>46181</v>
      </c>
      <c r="L108" s="251" t="s">
        <v>24</v>
      </c>
      <c r="M108" s="252">
        <v>19916.009999999998</v>
      </c>
      <c r="N108" s="171">
        <v>10000</v>
      </c>
      <c r="O108" s="17" t="s">
        <v>580</v>
      </c>
      <c r="P108" s="283" t="s">
        <v>581</v>
      </c>
      <c r="Q108" s="11" t="s">
        <v>46</v>
      </c>
      <c r="R108" s="47" t="s">
        <v>47</v>
      </c>
      <c r="S108" s="282" t="s">
        <v>69</v>
      </c>
      <c r="T108" s="282" t="s">
        <v>94</v>
      </c>
      <c r="U108" s="282" t="s">
        <v>78</v>
      </c>
      <c r="V108" s="38"/>
    </row>
    <row r="109" spans="1:22" ht="41.15" customHeight="1" x14ac:dyDescent="0.35">
      <c r="A109" s="225">
        <v>671622</v>
      </c>
      <c r="B109" s="11" t="s">
        <v>28</v>
      </c>
      <c r="C109" s="11" t="s">
        <v>23</v>
      </c>
      <c r="D109" s="11"/>
      <c r="E109" s="58" t="s">
        <v>582</v>
      </c>
      <c r="F109" s="11" t="s">
        <v>583</v>
      </c>
      <c r="G109" s="168">
        <v>45627</v>
      </c>
      <c r="H109" s="557">
        <v>46722</v>
      </c>
      <c r="I109" s="581" t="s">
        <v>43</v>
      </c>
      <c r="J109" s="539" t="s">
        <v>24</v>
      </c>
      <c r="K109" s="570">
        <f>H109-540</f>
        <v>46182</v>
      </c>
      <c r="L109" s="251" t="s">
        <v>24</v>
      </c>
      <c r="M109" s="252">
        <v>44140080</v>
      </c>
      <c r="N109" s="171">
        <v>14713.36</v>
      </c>
      <c r="O109" s="17" t="s">
        <v>106</v>
      </c>
      <c r="P109" s="11" t="s">
        <v>584</v>
      </c>
      <c r="Q109" s="11" t="s">
        <v>35</v>
      </c>
      <c r="R109" s="47" t="s">
        <v>47</v>
      </c>
      <c r="S109" s="282" t="s">
        <v>69</v>
      </c>
      <c r="T109" s="282" t="s">
        <v>521</v>
      </c>
      <c r="U109" s="282" t="s">
        <v>39</v>
      </c>
      <c r="V109" s="38"/>
    </row>
    <row r="110" spans="1:22" ht="41.15" customHeight="1" x14ac:dyDescent="0.35">
      <c r="A110" s="154" t="s">
        <v>585</v>
      </c>
      <c r="B110" s="58" t="s">
        <v>22</v>
      </c>
      <c r="C110" s="12" t="s">
        <v>23</v>
      </c>
      <c r="D110" s="12"/>
      <c r="E110" s="284" t="s">
        <v>586</v>
      </c>
      <c r="F110" s="285" t="s">
        <v>587</v>
      </c>
      <c r="G110" s="286">
        <v>45017</v>
      </c>
      <c r="H110" s="568">
        <v>46843</v>
      </c>
      <c r="I110" s="581" t="s">
        <v>133</v>
      </c>
      <c r="J110" s="550" t="s">
        <v>24</v>
      </c>
      <c r="K110" s="557">
        <f t="shared" si="4"/>
        <v>46303</v>
      </c>
      <c r="L110" s="287" t="s">
        <v>24</v>
      </c>
      <c r="M110" s="252">
        <v>40000</v>
      </c>
      <c r="N110" s="252">
        <v>8000</v>
      </c>
      <c r="O110" s="60" t="s">
        <v>588</v>
      </c>
      <c r="P110" s="283" t="s">
        <v>589</v>
      </c>
      <c r="Q110" s="11" t="s">
        <v>46</v>
      </c>
      <c r="R110" s="253" t="s">
        <v>100</v>
      </c>
      <c r="S110" s="38" t="s">
        <v>590</v>
      </c>
      <c r="T110" s="38" t="s">
        <v>591</v>
      </c>
      <c r="U110" s="38" t="s">
        <v>78</v>
      </c>
      <c r="V110" s="288"/>
    </row>
    <row r="111" spans="1:22" s="289" customFormat="1" ht="75.650000000000006" customHeight="1" x14ac:dyDescent="0.35">
      <c r="A111" s="255" t="s">
        <v>592</v>
      </c>
      <c r="B111" s="186" t="s">
        <v>22</v>
      </c>
      <c r="C111" s="186" t="s">
        <v>378</v>
      </c>
      <c r="D111" s="186"/>
      <c r="E111" s="255" t="s">
        <v>593</v>
      </c>
      <c r="F111" s="48" t="s">
        <v>594</v>
      </c>
      <c r="G111" s="127">
        <v>45061</v>
      </c>
      <c r="H111" s="589">
        <v>46887</v>
      </c>
      <c r="I111" s="566" t="s">
        <v>133</v>
      </c>
      <c r="J111" s="538" t="s">
        <v>43</v>
      </c>
      <c r="K111" s="553">
        <f t="shared" si="4"/>
        <v>46347</v>
      </c>
      <c r="L111" s="52" t="s">
        <v>24</v>
      </c>
      <c r="M111" s="193">
        <v>29355.56</v>
      </c>
      <c r="N111" s="26">
        <v>29356</v>
      </c>
      <c r="O111" s="261" t="s">
        <v>80</v>
      </c>
      <c r="P111" s="268" t="s">
        <v>354</v>
      </c>
      <c r="Q111" s="186" t="s">
        <v>46</v>
      </c>
      <c r="R111" s="32" t="s">
        <v>47</v>
      </c>
      <c r="S111" s="32" t="s">
        <v>94</v>
      </c>
      <c r="T111" s="32" t="s">
        <v>94</v>
      </c>
      <c r="U111" s="32" t="s">
        <v>419</v>
      </c>
      <c r="V111" s="32" t="s">
        <v>595</v>
      </c>
    </row>
    <row r="112" spans="1:22" s="37" customFormat="1" ht="41.15" customHeight="1" x14ac:dyDescent="0.35">
      <c r="A112" s="37" t="s">
        <v>596</v>
      </c>
      <c r="B112" s="191" t="s">
        <v>22</v>
      </c>
      <c r="C112" s="191" t="s">
        <v>23</v>
      </c>
      <c r="D112" s="191"/>
      <c r="E112" s="66" t="s">
        <v>597</v>
      </c>
      <c r="F112" s="30" t="s">
        <v>598</v>
      </c>
      <c r="G112" s="24">
        <v>45070</v>
      </c>
      <c r="H112" s="553">
        <v>46530</v>
      </c>
      <c r="I112" s="566" t="s">
        <v>43</v>
      </c>
      <c r="J112" s="538" t="s">
        <v>65</v>
      </c>
      <c r="K112" s="553">
        <f t="shared" si="4"/>
        <v>45990</v>
      </c>
      <c r="L112" s="52"/>
      <c r="M112" s="193">
        <f>N112*4</f>
        <v>144293.76000000001</v>
      </c>
      <c r="N112" s="26">
        <v>36073.440000000002</v>
      </c>
      <c r="O112" s="144" t="s">
        <v>80</v>
      </c>
      <c r="P112" s="11" t="s">
        <v>599</v>
      </c>
      <c r="Q112" s="11" t="s">
        <v>35</v>
      </c>
      <c r="R112" s="11" t="s">
        <v>47</v>
      </c>
      <c r="S112" s="11" t="s">
        <v>48</v>
      </c>
      <c r="T112" s="11" t="s">
        <v>600</v>
      </c>
      <c r="U112" s="11" t="s">
        <v>601</v>
      </c>
      <c r="V112" s="11" t="s">
        <v>602</v>
      </c>
    </row>
    <row r="113" spans="1:22" ht="41.15" customHeight="1" x14ac:dyDescent="0.35">
      <c r="A113" s="30" t="s">
        <v>603</v>
      </c>
      <c r="B113" s="30" t="s">
        <v>22</v>
      </c>
      <c r="C113" s="30" t="s">
        <v>23</v>
      </c>
      <c r="D113" s="30"/>
      <c r="E113" s="30" t="s">
        <v>604</v>
      </c>
      <c r="F113" s="30"/>
      <c r="G113" s="24">
        <v>45355</v>
      </c>
      <c r="H113" s="553">
        <v>46811</v>
      </c>
      <c r="I113" s="566">
        <v>4</v>
      </c>
      <c r="J113" s="553"/>
      <c r="K113" s="553">
        <f>H113-180</f>
        <v>46631</v>
      </c>
      <c r="L113" s="24"/>
      <c r="M113" s="25">
        <v>45000</v>
      </c>
      <c r="N113" s="25">
        <f>45000/4</f>
        <v>11250</v>
      </c>
      <c r="O113" s="27" t="s">
        <v>605</v>
      </c>
      <c r="P113" s="29" t="s">
        <v>606</v>
      </c>
      <c r="Q113" s="30" t="s">
        <v>46</v>
      </c>
      <c r="R113" s="22" t="s">
        <v>162</v>
      </c>
      <c r="S113" s="22" t="s">
        <v>163</v>
      </c>
      <c r="T113" s="22" t="s">
        <v>94</v>
      </c>
      <c r="U113" s="30" t="s">
        <v>128</v>
      </c>
      <c r="V113" s="30" t="s">
        <v>607</v>
      </c>
    </row>
    <row r="114" spans="1:22" ht="41.15" customHeight="1" x14ac:dyDescent="0.35">
      <c r="A114" s="30">
        <v>771510</v>
      </c>
      <c r="B114" s="30" t="s">
        <v>28</v>
      </c>
      <c r="C114" s="30" t="s">
        <v>23</v>
      </c>
      <c r="D114" s="30"/>
      <c r="E114" s="30" t="s">
        <v>608</v>
      </c>
      <c r="F114" s="30" t="s">
        <v>609</v>
      </c>
      <c r="G114" s="24">
        <v>45748</v>
      </c>
      <c r="H114" s="553">
        <v>46843</v>
      </c>
      <c r="I114" s="566" t="s">
        <v>43</v>
      </c>
      <c r="J114" s="553" t="s">
        <v>24</v>
      </c>
      <c r="K114" s="553">
        <f>H114-180</f>
        <v>46663</v>
      </c>
      <c r="L114" s="24" t="s">
        <v>24</v>
      </c>
      <c r="M114" s="25">
        <v>32555</v>
      </c>
      <c r="N114" s="25">
        <v>10851.67</v>
      </c>
      <c r="O114" s="27" t="s">
        <v>233</v>
      </c>
      <c r="P114" s="29" t="s">
        <v>610</v>
      </c>
      <c r="Q114" s="30" t="s">
        <v>35</v>
      </c>
      <c r="R114" s="22" t="s">
        <v>47</v>
      </c>
      <c r="S114" s="22" t="s">
        <v>48</v>
      </c>
      <c r="T114" s="22" t="s">
        <v>611</v>
      </c>
      <c r="U114" s="30"/>
      <c r="V114" s="30" t="s">
        <v>39</v>
      </c>
    </row>
    <row r="115" spans="1:22" ht="41.15" customHeight="1" x14ac:dyDescent="0.35">
      <c r="A115" s="30" t="s">
        <v>612</v>
      </c>
      <c r="B115" s="30" t="s">
        <v>22</v>
      </c>
      <c r="C115" s="30" t="s">
        <v>23</v>
      </c>
      <c r="D115" s="30"/>
      <c r="E115" s="30" t="s">
        <v>613</v>
      </c>
      <c r="F115" s="30" t="s">
        <v>614</v>
      </c>
      <c r="G115" s="24">
        <v>45362</v>
      </c>
      <c r="H115" s="553">
        <v>47187</v>
      </c>
      <c r="I115" s="566" t="s">
        <v>133</v>
      </c>
      <c r="J115" s="538" t="s">
        <v>24</v>
      </c>
      <c r="K115" s="553">
        <f t="shared" ref="K115:K121" si="5">H115-540</f>
        <v>46647</v>
      </c>
      <c r="L115" s="24" t="s">
        <v>24</v>
      </c>
      <c r="M115" s="25">
        <v>115583</v>
      </c>
      <c r="N115" s="25">
        <v>19000</v>
      </c>
      <c r="O115" s="27" t="s">
        <v>106</v>
      </c>
      <c r="P115" s="29" t="s">
        <v>615</v>
      </c>
      <c r="Q115" s="30" t="s">
        <v>35</v>
      </c>
      <c r="R115" s="30" t="s">
        <v>47</v>
      </c>
      <c r="S115" s="30" t="s">
        <v>69</v>
      </c>
      <c r="T115" s="30" t="s">
        <v>521</v>
      </c>
      <c r="U115" s="30" t="s">
        <v>109</v>
      </c>
      <c r="V115" s="30" t="s">
        <v>110</v>
      </c>
    </row>
    <row r="116" spans="1:22" ht="41.15" customHeight="1" x14ac:dyDescent="0.35">
      <c r="A116" s="290"/>
      <c r="B116" s="32" t="s">
        <v>22</v>
      </c>
      <c r="C116" s="32" t="s">
        <v>23</v>
      </c>
      <c r="D116" s="32"/>
      <c r="E116" s="30" t="s">
        <v>616</v>
      </c>
      <c r="F116" s="30" t="s">
        <v>616</v>
      </c>
      <c r="G116" s="52">
        <v>43540</v>
      </c>
      <c r="H116" s="538">
        <v>47208</v>
      </c>
      <c r="I116" s="566" t="s">
        <v>617</v>
      </c>
      <c r="J116" s="538" t="s">
        <v>32</v>
      </c>
      <c r="K116" s="553">
        <f t="shared" si="5"/>
        <v>46668</v>
      </c>
      <c r="L116" s="24" t="s">
        <v>24</v>
      </c>
      <c r="M116" s="131">
        <v>50000000</v>
      </c>
      <c r="N116" s="25">
        <v>5000000</v>
      </c>
      <c r="O116" s="27" t="s">
        <v>106</v>
      </c>
      <c r="P116" s="29" t="s">
        <v>618</v>
      </c>
      <c r="Q116" s="30" t="s">
        <v>46</v>
      </c>
      <c r="R116" s="30" t="s">
        <v>100</v>
      </c>
      <c r="S116" s="30" t="s">
        <v>108</v>
      </c>
      <c r="T116" s="30" t="s">
        <v>94</v>
      </c>
      <c r="U116" s="30"/>
      <c r="V116" s="30"/>
    </row>
    <row r="117" spans="1:22" s="280" customFormat="1" ht="41.15" customHeight="1" x14ac:dyDescent="0.3">
      <c r="A117" s="66" t="s">
        <v>79</v>
      </c>
      <c r="B117" s="204" t="s">
        <v>22</v>
      </c>
      <c r="C117" s="191" t="s">
        <v>23</v>
      </c>
      <c r="D117" s="191"/>
      <c r="E117" s="66" t="s">
        <v>619</v>
      </c>
      <c r="F117" s="53" t="s">
        <v>620</v>
      </c>
      <c r="G117" s="95">
        <v>45383</v>
      </c>
      <c r="H117" s="569">
        <v>47208</v>
      </c>
      <c r="I117" s="587" t="s">
        <v>133</v>
      </c>
      <c r="J117" s="554" t="s">
        <v>24</v>
      </c>
      <c r="K117" s="569">
        <f t="shared" si="5"/>
        <v>46668</v>
      </c>
      <c r="L117" s="291" t="s">
        <v>24</v>
      </c>
      <c r="M117" s="244">
        <v>223000</v>
      </c>
      <c r="N117" s="195">
        <v>44600</v>
      </c>
      <c r="O117" s="247" t="s">
        <v>619</v>
      </c>
      <c r="P117" s="191" t="s">
        <v>621</v>
      </c>
      <c r="Q117" s="191" t="s">
        <v>26</v>
      </c>
      <c r="R117" s="191"/>
      <c r="S117" s="32" t="s">
        <v>214</v>
      </c>
      <c r="T117" s="32" t="s">
        <v>622</v>
      </c>
      <c r="U117" s="32" t="s">
        <v>94</v>
      </c>
      <c r="V117" s="32" t="s">
        <v>623</v>
      </c>
    </row>
    <row r="118" spans="1:22" ht="41.4" customHeight="1" x14ac:dyDescent="0.35">
      <c r="A118" s="53" t="s">
        <v>624</v>
      </c>
      <c r="B118" s="53" t="s">
        <v>22</v>
      </c>
      <c r="C118" s="53" t="s">
        <v>23</v>
      </c>
      <c r="D118" s="53"/>
      <c r="E118" s="53" t="s">
        <v>625</v>
      </c>
      <c r="F118" s="53" t="s">
        <v>626</v>
      </c>
      <c r="G118" s="95">
        <v>43852</v>
      </c>
      <c r="H118" s="569">
        <v>47208</v>
      </c>
      <c r="I118" s="587" t="s">
        <v>627</v>
      </c>
      <c r="J118" s="569" t="s">
        <v>628</v>
      </c>
      <c r="K118" s="569">
        <f t="shared" si="5"/>
        <v>46668</v>
      </c>
      <c r="L118" s="95">
        <v>47208</v>
      </c>
      <c r="M118" s="233">
        <v>540000</v>
      </c>
      <c r="N118" s="233">
        <v>60000</v>
      </c>
      <c r="O118" s="56" t="s">
        <v>106</v>
      </c>
      <c r="P118" s="57" t="s">
        <v>629</v>
      </c>
      <c r="Q118" s="53" t="s">
        <v>35</v>
      </c>
      <c r="R118" s="53" t="s">
        <v>100</v>
      </c>
      <c r="S118" s="30" t="s">
        <v>108</v>
      </c>
      <c r="T118" s="30" t="s">
        <v>630</v>
      </c>
      <c r="U118" s="30" t="s">
        <v>101</v>
      </c>
      <c r="V118" s="30"/>
    </row>
    <row r="119" spans="1:22" ht="41.4" customHeight="1" x14ac:dyDescent="0.35">
      <c r="A119" s="12" t="s">
        <v>631</v>
      </c>
      <c r="B119" s="12" t="s">
        <v>28</v>
      </c>
      <c r="C119" s="12" t="s">
        <v>23</v>
      </c>
      <c r="D119" s="12" t="s">
        <v>56</v>
      </c>
      <c r="E119" s="107" t="s">
        <v>632</v>
      </c>
      <c r="F119" s="12" t="s">
        <v>633</v>
      </c>
      <c r="G119" s="15">
        <v>45748</v>
      </c>
      <c r="H119" s="570">
        <v>47208</v>
      </c>
      <c r="I119" s="596" t="s">
        <v>105</v>
      </c>
      <c r="J119" s="570"/>
      <c r="K119" s="570">
        <f t="shared" si="5"/>
        <v>46668</v>
      </c>
      <c r="L119" s="292" t="s">
        <v>24</v>
      </c>
      <c r="M119" s="16">
        <v>25530</v>
      </c>
      <c r="N119" s="16">
        <v>25530</v>
      </c>
      <c r="O119" s="106" t="s">
        <v>106</v>
      </c>
      <c r="P119" s="12" t="s">
        <v>634</v>
      </c>
      <c r="Q119" s="12" t="s">
        <v>35</v>
      </c>
      <c r="R119" s="34" t="s">
        <v>47</v>
      </c>
      <c r="S119" s="57" t="s">
        <v>69</v>
      </c>
      <c r="T119" s="53" t="s">
        <v>521</v>
      </c>
      <c r="U119" s="53" t="s">
        <v>39</v>
      </c>
      <c r="V119" s="53"/>
    </row>
    <row r="120" spans="1:22" s="280" customFormat="1" ht="41.15" customHeight="1" x14ac:dyDescent="0.3">
      <c r="A120" s="34" t="s">
        <v>635</v>
      </c>
      <c r="B120" s="34" t="s">
        <v>22</v>
      </c>
      <c r="C120" s="34" t="s">
        <v>23</v>
      </c>
      <c r="D120" s="34"/>
      <c r="E120" s="34" t="s">
        <v>636</v>
      </c>
      <c r="F120" s="34" t="s">
        <v>637</v>
      </c>
      <c r="G120" s="44">
        <v>44655</v>
      </c>
      <c r="H120" s="557">
        <v>47211</v>
      </c>
      <c r="I120" s="581" t="s">
        <v>638</v>
      </c>
      <c r="J120" s="539" t="s">
        <v>24</v>
      </c>
      <c r="K120" s="557">
        <f t="shared" si="5"/>
        <v>46671</v>
      </c>
      <c r="L120" s="44" t="s">
        <v>24</v>
      </c>
      <c r="M120" s="109">
        <v>343670</v>
      </c>
      <c r="N120" s="109">
        <v>99710</v>
      </c>
      <c r="O120" s="116" t="s">
        <v>106</v>
      </c>
      <c r="P120" s="34" t="s">
        <v>615</v>
      </c>
      <c r="Q120" s="34" t="s">
        <v>35</v>
      </c>
      <c r="R120" s="34" t="s">
        <v>47</v>
      </c>
      <c r="S120" s="57" t="s">
        <v>69</v>
      </c>
      <c r="T120" s="53" t="s">
        <v>521</v>
      </c>
      <c r="U120" s="53" t="s">
        <v>109</v>
      </c>
      <c r="V120" s="53" t="s">
        <v>110</v>
      </c>
    </row>
    <row r="121" spans="1:22" ht="41.15" customHeight="1" x14ac:dyDescent="0.35">
      <c r="A121" s="19" t="s">
        <v>639</v>
      </c>
      <c r="B121" s="100" t="s">
        <v>22</v>
      </c>
      <c r="C121" s="100" t="s">
        <v>23</v>
      </c>
      <c r="D121" s="100"/>
      <c r="E121" s="100" t="s">
        <v>640</v>
      </c>
      <c r="F121" s="100"/>
      <c r="G121" s="293">
        <v>44676</v>
      </c>
      <c r="H121" s="603">
        <v>47232</v>
      </c>
      <c r="I121" s="590" t="s">
        <v>638</v>
      </c>
      <c r="J121" s="571" t="s">
        <v>24</v>
      </c>
      <c r="K121" s="603">
        <f t="shared" si="5"/>
        <v>46692</v>
      </c>
      <c r="L121" s="293" t="s">
        <v>24</v>
      </c>
      <c r="M121" s="96">
        <v>386065.43</v>
      </c>
      <c r="N121" s="96" t="s">
        <v>641</v>
      </c>
      <c r="O121" s="98" t="s">
        <v>80</v>
      </c>
      <c r="P121" s="99" t="s">
        <v>642</v>
      </c>
      <c r="Q121" s="48" t="s">
        <v>35</v>
      </c>
      <c r="R121" s="100" t="s">
        <v>47</v>
      </c>
      <c r="S121" s="53" t="s">
        <v>257</v>
      </c>
      <c r="T121" s="53" t="s">
        <v>643</v>
      </c>
      <c r="U121" s="53" t="s">
        <v>644</v>
      </c>
      <c r="V121" s="71" t="s">
        <v>24</v>
      </c>
    </row>
    <row r="122" spans="1:22" ht="41.15" customHeight="1" x14ac:dyDescent="0.35">
      <c r="A122" s="37" t="s">
        <v>592</v>
      </c>
      <c r="B122" s="32" t="s">
        <v>22</v>
      </c>
      <c r="C122" s="32" t="s">
        <v>378</v>
      </c>
      <c r="D122" s="32"/>
      <c r="E122" s="37" t="s">
        <v>593</v>
      </c>
      <c r="F122" s="30" t="s">
        <v>645</v>
      </c>
      <c r="G122" s="24">
        <v>45061</v>
      </c>
      <c r="H122" s="553">
        <v>46887</v>
      </c>
      <c r="I122" s="566" t="s">
        <v>133</v>
      </c>
      <c r="J122" s="538" t="s">
        <v>43</v>
      </c>
      <c r="K122" s="553">
        <f>H122-180</f>
        <v>46707</v>
      </c>
      <c r="L122" s="52" t="s">
        <v>24</v>
      </c>
      <c r="M122" s="193">
        <f>218100.85</f>
        <v>218100.85</v>
      </c>
      <c r="N122" s="26">
        <v>218101</v>
      </c>
      <c r="O122" s="144" t="s">
        <v>80</v>
      </c>
      <c r="P122" s="222" t="s">
        <v>354</v>
      </c>
      <c r="Q122" s="32" t="s">
        <v>46</v>
      </c>
      <c r="R122" s="32" t="s">
        <v>47</v>
      </c>
      <c r="S122" s="32" t="s">
        <v>94</v>
      </c>
      <c r="T122" s="32" t="s">
        <v>94</v>
      </c>
      <c r="U122" s="32" t="s">
        <v>419</v>
      </c>
      <c r="V122" s="194" t="s">
        <v>595</v>
      </c>
    </row>
    <row r="123" spans="1:22" s="50" customFormat="1" ht="41.15" customHeight="1" x14ac:dyDescent="0.35">
      <c r="A123" s="32" t="s">
        <v>646</v>
      </c>
      <c r="B123" s="32" t="s">
        <v>22</v>
      </c>
      <c r="C123" s="32" t="s">
        <v>23</v>
      </c>
      <c r="D123" s="32"/>
      <c r="E123" s="32" t="s">
        <v>647</v>
      </c>
      <c r="F123" s="32" t="s">
        <v>648</v>
      </c>
      <c r="G123" s="24">
        <v>44963</v>
      </c>
      <c r="H123" s="553">
        <v>47519</v>
      </c>
      <c r="I123" s="566" t="s">
        <v>638</v>
      </c>
      <c r="J123" s="538" t="s">
        <v>24</v>
      </c>
      <c r="K123" s="553">
        <f>H123-540</f>
        <v>46979</v>
      </c>
      <c r="L123" s="294" t="s">
        <v>24</v>
      </c>
      <c r="M123" s="26">
        <v>110803</v>
      </c>
      <c r="N123" s="26">
        <v>15829</v>
      </c>
      <c r="O123" s="223" t="s">
        <v>106</v>
      </c>
      <c r="P123" s="222" t="s">
        <v>649</v>
      </c>
      <c r="Q123" s="32" t="s">
        <v>35</v>
      </c>
      <c r="R123" s="32" t="s">
        <v>297</v>
      </c>
      <c r="S123" s="32" t="s">
        <v>650</v>
      </c>
      <c r="T123" s="32" t="s">
        <v>94</v>
      </c>
      <c r="U123" s="32" t="s">
        <v>651</v>
      </c>
      <c r="V123" s="194" t="s">
        <v>110</v>
      </c>
    </row>
    <row r="124" spans="1:22" s="50" customFormat="1" ht="41.15" customHeight="1" x14ac:dyDescent="0.35">
      <c r="A124" s="32" t="s">
        <v>652</v>
      </c>
      <c r="B124" s="32" t="s">
        <v>28</v>
      </c>
      <c r="C124" s="32" t="s">
        <v>23</v>
      </c>
      <c r="D124" s="32"/>
      <c r="E124" s="32" t="s">
        <v>653</v>
      </c>
      <c r="F124" s="32" t="s">
        <v>654</v>
      </c>
      <c r="G124" s="24">
        <v>45717</v>
      </c>
      <c r="H124" s="553">
        <v>47573</v>
      </c>
      <c r="I124" s="566" t="s">
        <v>133</v>
      </c>
      <c r="J124" s="538" t="s">
        <v>24</v>
      </c>
      <c r="K124" s="553">
        <f>H124-540</f>
        <v>47033</v>
      </c>
      <c r="L124" s="294" t="s">
        <v>24</v>
      </c>
      <c r="M124" s="26">
        <v>3750</v>
      </c>
      <c r="N124" s="26">
        <v>750</v>
      </c>
      <c r="O124" s="223" t="s">
        <v>655</v>
      </c>
      <c r="P124" s="222" t="s">
        <v>656</v>
      </c>
      <c r="Q124" s="32" t="s">
        <v>35</v>
      </c>
      <c r="R124" s="32" t="s">
        <v>657</v>
      </c>
      <c r="S124" s="32" t="s">
        <v>658</v>
      </c>
      <c r="T124" s="32" t="s">
        <v>94</v>
      </c>
      <c r="U124" s="32" t="s">
        <v>78</v>
      </c>
      <c r="V124" s="194"/>
    </row>
    <row r="125" spans="1:22" s="50" customFormat="1" ht="41.15" customHeight="1" x14ac:dyDescent="0.35">
      <c r="A125" s="211" t="s">
        <v>659</v>
      </c>
      <c r="B125" s="37" t="s">
        <v>22</v>
      </c>
      <c r="C125" s="30" t="s">
        <v>23</v>
      </c>
      <c r="D125" s="30"/>
      <c r="E125" s="295" t="s">
        <v>660</v>
      </c>
      <c r="F125" s="296" t="s">
        <v>661</v>
      </c>
      <c r="G125" s="259">
        <v>45383</v>
      </c>
      <c r="H125" s="565">
        <v>47574</v>
      </c>
      <c r="I125" s="566" t="s">
        <v>662</v>
      </c>
      <c r="J125" s="563" t="s">
        <v>24</v>
      </c>
      <c r="K125" s="553">
        <f>H125-540</f>
        <v>47034</v>
      </c>
      <c r="L125" s="297" t="s">
        <v>24</v>
      </c>
      <c r="M125" s="193">
        <v>5518</v>
      </c>
      <c r="N125" s="193">
        <v>919.66</v>
      </c>
      <c r="O125" s="144" t="s">
        <v>588</v>
      </c>
      <c r="P125" s="298" t="s">
        <v>663</v>
      </c>
      <c r="Q125" s="32" t="s">
        <v>35</v>
      </c>
      <c r="R125" s="146" t="s">
        <v>100</v>
      </c>
      <c r="S125" s="32" t="s">
        <v>664</v>
      </c>
      <c r="T125" s="32" t="s">
        <v>94</v>
      </c>
      <c r="U125" s="32" t="s">
        <v>39</v>
      </c>
      <c r="V125" s="243"/>
    </row>
    <row r="126" spans="1:22" s="50" customFormat="1" ht="41.15" customHeight="1" x14ac:dyDescent="0.35">
      <c r="A126" s="212" t="s">
        <v>665</v>
      </c>
      <c r="B126" s="37" t="s">
        <v>28</v>
      </c>
      <c r="C126" s="30" t="s">
        <v>23</v>
      </c>
      <c r="D126" s="30"/>
      <c r="E126" s="295" t="s">
        <v>666</v>
      </c>
      <c r="F126" s="296" t="s">
        <v>667</v>
      </c>
      <c r="G126" s="259">
        <v>45617</v>
      </c>
      <c r="H126" s="565">
        <v>47817</v>
      </c>
      <c r="I126" s="566" t="s">
        <v>668</v>
      </c>
      <c r="J126" s="563" t="s">
        <v>24</v>
      </c>
      <c r="K126" s="553">
        <f>H125-540</f>
        <v>47034</v>
      </c>
      <c r="L126" s="297" t="s">
        <v>24</v>
      </c>
      <c r="M126" s="193">
        <v>48000</v>
      </c>
      <c r="N126" s="193">
        <v>8000</v>
      </c>
      <c r="O126" s="144" t="s">
        <v>669</v>
      </c>
      <c r="P126" s="299" t="s">
        <v>670</v>
      </c>
      <c r="Q126" s="32" t="s">
        <v>26</v>
      </c>
      <c r="R126" s="146" t="s">
        <v>126</v>
      </c>
      <c r="S126" s="32" t="s">
        <v>127</v>
      </c>
      <c r="T126" s="32" t="s">
        <v>94</v>
      </c>
      <c r="U126" s="32" t="s">
        <v>39</v>
      </c>
      <c r="V126" s="243"/>
    </row>
    <row r="127" spans="1:22" s="50" customFormat="1" ht="41.15" customHeight="1" x14ac:dyDescent="0.35">
      <c r="A127" s="30" t="s">
        <v>671</v>
      </c>
      <c r="B127" s="30" t="s">
        <v>22</v>
      </c>
      <c r="C127" s="30" t="s">
        <v>23</v>
      </c>
      <c r="D127" s="30"/>
      <c r="E127" s="30" t="s">
        <v>672</v>
      </c>
      <c r="F127" s="30" t="s">
        <v>673</v>
      </c>
      <c r="G127" s="24">
        <v>44711</v>
      </c>
      <c r="H127" s="553">
        <v>48364</v>
      </c>
      <c r="I127" s="566" t="s">
        <v>617</v>
      </c>
      <c r="J127" s="538" t="s">
        <v>24</v>
      </c>
      <c r="K127" s="553">
        <f>H127-540</f>
        <v>47824</v>
      </c>
      <c r="L127" s="24" t="s">
        <v>24</v>
      </c>
      <c r="M127" s="25">
        <v>13780</v>
      </c>
      <c r="N127" s="25">
        <v>13780</v>
      </c>
      <c r="O127" s="27" t="s">
        <v>674</v>
      </c>
      <c r="P127" s="29" t="s">
        <v>672</v>
      </c>
      <c r="Q127" s="30" t="s">
        <v>26</v>
      </c>
      <c r="R127" s="146" t="s">
        <v>126</v>
      </c>
      <c r="S127" s="146" t="s">
        <v>675</v>
      </c>
      <c r="T127" s="146" t="s">
        <v>676</v>
      </c>
      <c r="U127" s="30"/>
      <c r="V127" s="30"/>
    </row>
    <row r="128" spans="1:22" s="50" customFormat="1" ht="41.15" customHeight="1" x14ac:dyDescent="0.35">
      <c r="A128" s="30">
        <v>476833</v>
      </c>
      <c r="B128" s="30" t="s">
        <v>28</v>
      </c>
      <c r="C128" s="30" t="s">
        <v>23</v>
      </c>
      <c r="D128" s="30"/>
      <c r="E128" s="30" t="s">
        <v>677</v>
      </c>
      <c r="F128" s="30" t="s">
        <v>678</v>
      </c>
      <c r="G128" s="24">
        <v>45384</v>
      </c>
      <c r="H128" s="553">
        <v>49034</v>
      </c>
      <c r="I128" s="566" t="s">
        <v>617</v>
      </c>
      <c r="J128" s="538" t="s">
        <v>24</v>
      </c>
      <c r="K128" s="553">
        <f>H127-540</f>
        <v>47824</v>
      </c>
      <c r="L128" s="24" t="s">
        <v>24</v>
      </c>
      <c r="M128" s="25">
        <v>39960</v>
      </c>
      <c r="N128" s="25">
        <v>3996</v>
      </c>
      <c r="O128" s="27" t="s">
        <v>106</v>
      </c>
      <c r="P128" s="29" t="s">
        <v>679</v>
      </c>
      <c r="Q128" s="30" t="s">
        <v>35</v>
      </c>
      <c r="R128" s="146" t="s">
        <v>297</v>
      </c>
      <c r="S128" s="146" t="s">
        <v>27</v>
      </c>
      <c r="T128" s="146" t="s">
        <v>94</v>
      </c>
      <c r="U128" s="30" t="s">
        <v>39</v>
      </c>
      <c r="V128" s="30"/>
    </row>
    <row r="129" spans="1:22" ht="154" x14ac:dyDescent="0.35">
      <c r="A129" s="300" t="s">
        <v>680</v>
      </c>
      <c r="B129" s="129" t="s">
        <v>22</v>
      </c>
      <c r="C129" s="129" t="s">
        <v>378</v>
      </c>
      <c r="D129" s="129"/>
      <c r="E129" s="129" t="s">
        <v>681</v>
      </c>
      <c r="F129" s="129" t="s">
        <v>682</v>
      </c>
      <c r="G129" s="301">
        <v>44743</v>
      </c>
      <c r="H129" s="572" t="s">
        <v>79</v>
      </c>
      <c r="I129" s="592" t="s">
        <v>79</v>
      </c>
      <c r="J129" s="572" t="s">
        <v>24</v>
      </c>
      <c r="K129" s="585" t="s">
        <v>24</v>
      </c>
      <c r="L129" s="74" t="s">
        <v>24</v>
      </c>
      <c r="M129" s="77">
        <v>27000</v>
      </c>
      <c r="N129" s="302" t="s">
        <v>24</v>
      </c>
      <c r="O129" s="150" t="s">
        <v>683</v>
      </c>
      <c r="P129" s="93" t="s">
        <v>684</v>
      </c>
      <c r="Q129" s="70" t="s">
        <v>26</v>
      </c>
      <c r="R129" s="303" t="s">
        <v>36</v>
      </c>
      <c r="S129" s="304" t="s">
        <v>49</v>
      </c>
      <c r="T129" s="14" t="s">
        <v>94</v>
      </c>
      <c r="U129" s="107"/>
      <c r="V129" s="12"/>
    </row>
    <row r="130" spans="1:22" ht="28" x14ac:dyDescent="0.35">
      <c r="A130" s="12" t="s">
        <v>685</v>
      </c>
      <c r="B130" s="12" t="s">
        <v>22</v>
      </c>
      <c r="C130" s="12" t="s">
        <v>23</v>
      </c>
      <c r="D130" s="12"/>
      <c r="E130" s="12" t="s">
        <v>686</v>
      </c>
      <c r="F130" s="12" t="s">
        <v>686</v>
      </c>
      <c r="G130" s="163">
        <v>41091</v>
      </c>
      <c r="H130" s="570" t="s">
        <v>687</v>
      </c>
      <c r="I130" s="562"/>
      <c r="J130" s="573" t="s">
        <v>688</v>
      </c>
      <c r="K130" s="570" t="s">
        <v>24</v>
      </c>
      <c r="L130" s="13"/>
      <c r="M130" s="104">
        <v>6660</v>
      </c>
      <c r="N130" s="104">
        <v>6660</v>
      </c>
      <c r="O130" s="28" t="s">
        <v>689</v>
      </c>
      <c r="P130" s="12" t="s">
        <v>690</v>
      </c>
      <c r="Q130" s="108" t="s">
        <v>35</v>
      </c>
      <c r="R130" s="12" t="s">
        <v>47</v>
      </c>
      <c r="S130" s="12" t="s">
        <v>69</v>
      </c>
      <c r="T130" s="12" t="s">
        <v>94</v>
      </c>
      <c r="U130" s="12" t="s">
        <v>101</v>
      </c>
      <c r="V130" s="11" t="s">
        <v>32</v>
      </c>
    </row>
    <row r="131" spans="1:22" ht="28" x14ac:dyDescent="0.35">
      <c r="A131" s="12" t="s">
        <v>691</v>
      </c>
      <c r="B131" s="12" t="s">
        <v>22</v>
      </c>
      <c r="C131" s="12" t="s">
        <v>23</v>
      </c>
      <c r="D131" s="12"/>
      <c r="E131" s="12" t="s">
        <v>692</v>
      </c>
      <c r="F131" s="12" t="s">
        <v>692</v>
      </c>
      <c r="G131" s="163">
        <v>41000</v>
      </c>
      <c r="H131" s="570" t="s">
        <v>687</v>
      </c>
      <c r="I131" s="562"/>
      <c r="J131" s="573" t="s">
        <v>693</v>
      </c>
      <c r="K131" s="570" t="s">
        <v>24</v>
      </c>
      <c r="L131" s="13"/>
      <c r="M131" s="16"/>
      <c r="N131" s="16">
        <v>14472</v>
      </c>
      <c r="O131" s="28" t="s">
        <v>689</v>
      </c>
      <c r="P131" s="12" t="s">
        <v>694</v>
      </c>
      <c r="Q131" s="35" t="s">
        <v>26</v>
      </c>
      <c r="R131" s="48" t="s">
        <v>47</v>
      </c>
      <c r="S131" s="48" t="s">
        <v>695</v>
      </c>
      <c r="T131" s="48" t="s">
        <v>696</v>
      </c>
      <c r="U131" s="48" t="s">
        <v>101</v>
      </c>
      <c r="V131" s="48" t="s">
        <v>32</v>
      </c>
    </row>
    <row r="132" spans="1:22" ht="42" x14ac:dyDescent="0.35">
      <c r="A132" s="48" t="s">
        <v>697</v>
      </c>
      <c r="B132" s="186" t="s">
        <v>22</v>
      </c>
      <c r="C132" s="48" t="s">
        <v>23</v>
      </c>
      <c r="D132" s="48"/>
      <c r="E132" s="48" t="s">
        <v>698</v>
      </c>
      <c r="F132" s="48" t="s">
        <v>698</v>
      </c>
      <c r="G132" s="238">
        <v>41000</v>
      </c>
      <c r="H132" s="589" t="s">
        <v>687</v>
      </c>
      <c r="I132" s="590"/>
      <c r="J132" s="574" t="s">
        <v>688</v>
      </c>
      <c r="K132" s="589" t="s">
        <v>24</v>
      </c>
      <c r="L132" s="160"/>
      <c r="M132" s="305"/>
      <c r="N132" s="109">
        <v>5400</v>
      </c>
      <c r="O132" s="132" t="s">
        <v>689</v>
      </c>
      <c r="P132" s="35" t="s">
        <v>699</v>
      </c>
      <c r="Q132" s="30" t="s">
        <v>46</v>
      </c>
      <c r="R132" s="30" t="s">
        <v>47</v>
      </c>
      <c r="S132" s="30" t="s">
        <v>695</v>
      </c>
      <c r="T132" s="30" t="s">
        <v>94</v>
      </c>
      <c r="U132" s="30" t="s">
        <v>109</v>
      </c>
      <c r="V132" s="30" t="s">
        <v>700</v>
      </c>
    </row>
    <row r="133" spans="1:22" ht="28" x14ac:dyDescent="0.35">
      <c r="A133" s="306" t="s">
        <v>701</v>
      </c>
      <c r="B133" s="58" t="s">
        <v>22</v>
      </c>
      <c r="C133" s="12" t="s">
        <v>414</v>
      </c>
      <c r="D133" s="12"/>
      <c r="E133" s="12" t="s">
        <v>702</v>
      </c>
      <c r="F133" s="108" t="s">
        <v>703</v>
      </c>
      <c r="G133" s="307">
        <v>45048</v>
      </c>
      <c r="H133" s="576">
        <v>45747</v>
      </c>
      <c r="I133" s="540" t="s">
        <v>704</v>
      </c>
      <c r="J133" s="575" t="s">
        <v>24</v>
      </c>
      <c r="K133" s="576" t="s">
        <v>24</v>
      </c>
      <c r="L133" s="59" t="s">
        <v>24</v>
      </c>
      <c r="M133" s="61">
        <v>426105</v>
      </c>
      <c r="N133" s="68">
        <v>426105</v>
      </c>
      <c r="O133" s="308" t="s">
        <v>192</v>
      </c>
      <c r="P133" s="309" t="s">
        <v>705</v>
      </c>
      <c r="Q133" s="58" t="s">
        <v>35</v>
      </c>
      <c r="R133" s="12" t="s">
        <v>49</v>
      </c>
      <c r="S133" s="58" t="s">
        <v>94</v>
      </c>
      <c r="T133" s="58" t="s">
        <v>94</v>
      </c>
      <c r="U133" s="58" t="s">
        <v>117</v>
      </c>
      <c r="V133" s="58"/>
    </row>
    <row r="134" spans="1:22" ht="28" x14ac:dyDescent="0.35">
      <c r="A134" s="87" t="s">
        <v>706</v>
      </c>
      <c r="B134" s="34" t="s">
        <v>707</v>
      </c>
      <c r="C134" s="87"/>
      <c r="D134" s="87"/>
      <c r="E134" s="34" t="s">
        <v>708</v>
      </c>
      <c r="F134" s="34" t="s">
        <v>709</v>
      </c>
      <c r="G134" s="310"/>
      <c r="H134" s="557" t="s">
        <v>79</v>
      </c>
      <c r="I134" s="604" t="s">
        <v>79</v>
      </c>
      <c r="J134" s="539" t="s">
        <v>24</v>
      </c>
      <c r="K134" s="589" t="s">
        <v>24</v>
      </c>
      <c r="L134" s="44"/>
      <c r="M134" s="311">
        <v>142000</v>
      </c>
      <c r="N134" s="115">
        <v>142000</v>
      </c>
      <c r="O134" s="312" t="s">
        <v>182</v>
      </c>
      <c r="P134" s="90"/>
      <c r="Q134" s="90" t="s">
        <v>35</v>
      </c>
      <c r="R134" s="34" t="s">
        <v>214</v>
      </c>
      <c r="S134" s="34" t="s">
        <v>94</v>
      </c>
      <c r="T134" s="34" t="s">
        <v>94</v>
      </c>
      <c r="U134" s="34" t="s">
        <v>710</v>
      </c>
      <c r="V134" s="34"/>
    </row>
    <row r="135" spans="1:22" ht="28" x14ac:dyDescent="0.35">
      <c r="A135" s="154" t="s">
        <v>711</v>
      </c>
      <c r="B135" s="225" t="s">
        <v>22</v>
      </c>
      <c r="C135" s="14" t="s">
        <v>414</v>
      </c>
      <c r="D135" s="14"/>
      <c r="E135" s="215" t="s">
        <v>712</v>
      </c>
      <c r="F135" s="313" t="s">
        <v>713</v>
      </c>
      <c r="G135" s="314" t="s">
        <v>79</v>
      </c>
      <c r="H135" s="576" t="s">
        <v>79</v>
      </c>
      <c r="I135" s="562" t="s">
        <v>79</v>
      </c>
      <c r="J135" s="540" t="s">
        <v>24</v>
      </c>
      <c r="K135" s="570" t="s">
        <v>24</v>
      </c>
      <c r="L135" s="217" t="s">
        <v>24</v>
      </c>
      <c r="M135" s="61">
        <v>25240</v>
      </c>
      <c r="N135" s="61">
        <v>25240</v>
      </c>
      <c r="O135" s="60" t="s">
        <v>106</v>
      </c>
      <c r="P135" s="283" t="s">
        <v>714</v>
      </c>
      <c r="Q135" s="17" t="s">
        <v>35</v>
      </c>
      <c r="R135" s="315" t="s">
        <v>715</v>
      </c>
      <c r="S135" s="17" t="s">
        <v>177</v>
      </c>
      <c r="T135" s="17" t="s">
        <v>716</v>
      </c>
      <c r="U135" s="38" t="s">
        <v>78</v>
      </c>
      <c r="V135" s="288"/>
    </row>
    <row r="136" spans="1:22" ht="28" x14ac:dyDescent="0.35">
      <c r="A136" s="316" t="s">
        <v>717</v>
      </c>
      <c r="B136" s="235" t="s">
        <v>22</v>
      </c>
      <c r="C136" s="75" t="s">
        <v>414</v>
      </c>
      <c r="D136" s="317"/>
      <c r="E136" s="318" t="s">
        <v>718</v>
      </c>
      <c r="F136" s="230" t="s">
        <v>719</v>
      </c>
      <c r="G136" s="319" t="s">
        <v>79</v>
      </c>
      <c r="H136" s="577" t="s">
        <v>79</v>
      </c>
      <c r="I136" s="578" t="s">
        <v>79</v>
      </c>
      <c r="J136" s="579" t="s">
        <v>24</v>
      </c>
      <c r="K136" s="585" t="s">
        <v>24</v>
      </c>
      <c r="L136" s="320" t="s">
        <v>24</v>
      </c>
      <c r="M136" s="62">
        <v>39620</v>
      </c>
      <c r="N136" s="62">
        <v>39620</v>
      </c>
      <c r="O136" s="63" t="s">
        <v>33</v>
      </c>
      <c r="P136" s="321" t="s">
        <v>720</v>
      </c>
      <c r="Q136" s="17" t="s">
        <v>35</v>
      </c>
      <c r="R136" s="315" t="s">
        <v>715</v>
      </c>
      <c r="S136" s="17" t="s">
        <v>94</v>
      </c>
      <c r="T136" s="17" t="s">
        <v>94</v>
      </c>
      <c r="U136" s="11" t="s">
        <v>54</v>
      </c>
      <c r="V136" s="220"/>
    </row>
    <row r="137" spans="1:22" ht="38.25" customHeight="1" x14ac:dyDescent="0.35">
      <c r="A137" s="322" t="s">
        <v>721</v>
      </c>
      <c r="B137" s="225" t="s">
        <v>22</v>
      </c>
      <c r="C137" s="14" t="s">
        <v>23</v>
      </c>
      <c r="D137" s="14"/>
      <c r="E137" s="220" t="s">
        <v>722</v>
      </c>
      <c r="F137" s="220" t="s">
        <v>723</v>
      </c>
      <c r="G137" s="314">
        <v>45261</v>
      </c>
      <c r="H137" s="576">
        <v>47087</v>
      </c>
      <c r="I137" s="562" t="s">
        <v>133</v>
      </c>
      <c r="J137" s="540" t="s">
        <v>32</v>
      </c>
      <c r="K137" s="570" t="s">
        <v>24</v>
      </c>
      <c r="L137" s="217" t="s">
        <v>724</v>
      </c>
      <c r="M137" s="61">
        <v>135468.20000000001</v>
      </c>
      <c r="N137" s="61">
        <f>M137/5</f>
        <v>27093.640000000003</v>
      </c>
      <c r="O137" s="60" t="s">
        <v>725</v>
      </c>
      <c r="P137" s="218" t="s">
        <v>726</v>
      </c>
      <c r="Q137" s="176" t="s">
        <v>46</v>
      </c>
      <c r="R137" s="70" t="s">
        <v>126</v>
      </c>
      <c r="S137" s="70" t="s">
        <v>127</v>
      </c>
      <c r="T137" s="72" t="s">
        <v>94</v>
      </c>
      <c r="U137" s="11" t="s">
        <v>507</v>
      </c>
      <c r="V137" s="220" t="s">
        <v>129</v>
      </c>
    </row>
    <row r="138" spans="1:22" ht="38.25" customHeight="1" x14ac:dyDescent="0.35">
      <c r="A138" s="323" t="s">
        <v>727</v>
      </c>
      <c r="B138" s="324" t="s">
        <v>22</v>
      </c>
      <c r="C138" s="129" t="s">
        <v>728</v>
      </c>
      <c r="D138" s="129"/>
      <c r="E138" s="325" t="s">
        <v>729</v>
      </c>
      <c r="F138" s="326" t="s">
        <v>730</v>
      </c>
      <c r="G138" s="327">
        <v>45281</v>
      </c>
      <c r="H138" s="580">
        <v>48933</v>
      </c>
      <c r="I138" s="581" t="s">
        <v>617</v>
      </c>
      <c r="J138" s="550" t="s">
        <v>24</v>
      </c>
      <c r="K138" s="582" t="s">
        <v>24</v>
      </c>
      <c r="L138" s="141" t="s">
        <v>24</v>
      </c>
      <c r="M138" s="328">
        <v>9640</v>
      </c>
      <c r="N138" s="252">
        <v>964</v>
      </c>
      <c r="O138" s="329" t="s">
        <v>731</v>
      </c>
      <c r="P138" s="330" t="s">
        <v>732</v>
      </c>
      <c r="Q138" s="17" t="s">
        <v>35</v>
      </c>
      <c r="R138" s="331" t="s">
        <v>404</v>
      </c>
      <c r="S138" s="76" t="s">
        <v>733</v>
      </c>
      <c r="T138" s="203" t="s">
        <v>94</v>
      </c>
      <c r="U138" s="11" t="s">
        <v>78</v>
      </c>
      <c r="V138" s="60"/>
    </row>
    <row r="139" spans="1:22" ht="28" x14ac:dyDescent="0.3">
      <c r="A139" s="12" t="s">
        <v>734</v>
      </c>
      <c r="B139" s="12" t="s">
        <v>22</v>
      </c>
      <c r="C139" s="107" t="s">
        <v>414</v>
      </c>
      <c r="D139" s="107"/>
      <c r="E139" s="12" t="s">
        <v>735</v>
      </c>
      <c r="F139" s="12" t="s">
        <v>736</v>
      </c>
      <c r="G139" s="15">
        <v>45429</v>
      </c>
      <c r="H139" s="584">
        <v>45667</v>
      </c>
      <c r="I139" s="581" t="s">
        <v>737</v>
      </c>
      <c r="J139" s="539" t="s">
        <v>24</v>
      </c>
      <c r="K139" s="583" t="s">
        <v>24</v>
      </c>
      <c r="L139" s="44" t="s">
        <v>24</v>
      </c>
      <c r="M139" s="109">
        <v>625777.46</v>
      </c>
      <c r="N139" s="109" t="s">
        <v>24</v>
      </c>
      <c r="O139" s="312" t="s">
        <v>369</v>
      </c>
      <c r="P139" s="332" t="s">
        <v>738</v>
      </c>
      <c r="Q139" s="116" t="s">
        <v>46</v>
      </c>
      <c r="R139" s="38" t="s">
        <v>297</v>
      </c>
      <c r="S139" s="47" t="s">
        <v>650</v>
      </c>
      <c r="T139" s="39" t="s">
        <v>94</v>
      </c>
      <c r="U139" s="12" t="s">
        <v>507</v>
      </c>
      <c r="V139" s="12" t="s">
        <v>739</v>
      </c>
    </row>
    <row r="140" spans="1:22" ht="28" x14ac:dyDescent="0.3">
      <c r="A140" s="12" t="s">
        <v>740</v>
      </c>
      <c r="B140" s="12" t="s">
        <v>22</v>
      </c>
      <c r="C140" s="107" t="s">
        <v>414</v>
      </c>
      <c r="D140" s="107"/>
      <c r="E140" s="12" t="s">
        <v>741</v>
      </c>
      <c r="F140" s="12" t="s">
        <v>742</v>
      </c>
      <c r="G140" s="15">
        <v>45429</v>
      </c>
      <c r="H140" s="584">
        <v>45611</v>
      </c>
      <c r="I140" s="581" t="s">
        <v>138</v>
      </c>
      <c r="J140" s="539" t="s">
        <v>24</v>
      </c>
      <c r="K140" s="583" t="s">
        <v>24</v>
      </c>
      <c r="L140" s="44" t="s">
        <v>24</v>
      </c>
      <c r="M140" s="109">
        <v>253267.3</v>
      </c>
      <c r="N140" s="109" t="s">
        <v>24</v>
      </c>
      <c r="O140" s="312" t="s">
        <v>369</v>
      </c>
      <c r="P140" s="332" t="s">
        <v>738</v>
      </c>
      <c r="Q140" s="116" t="s">
        <v>46</v>
      </c>
      <c r="R140" s="38" t="s">
        <v>297</v>
      </c>
      <c r="S140" s="47" t="s">
        <v>650</v>
      </c>
      <c r="T140" s="39" t="s">
        <v>94</v>
      </c>
      <c r="U140" s="12" t="s">
        <v>507</v>
      </c>
      <c r="V140" s="12" t="s">
        <v>739</v>
      </c>
    </row>
    <row r="141" spans="1:22" ht="28" x14ac:dyDescent="0.3">
      <c r="A141" s="12" t="s">
        <v>743</v>
      </c>
      <c r="B141" s="12" t="s">
        <v>22</v>
      </c>
      <c r="C141" s="107" t="s">
        <v>414</v>
      </c>
      <c r="D141" s="107"/>
      <c r="E141" s="12" t="s">
        <v>741</v>
      </c>
      <c r="F141" s="12" t="s">
        <v>744</v>
      </c>
      <c r="G141" s="15">
        <v>45443</v>
      </c>
      <c r="H141" s="584">
        <v>45590</v>
      </c>
      <c r="I141" s="581" t="s">
        <v>251</v>
      </c>
      <c r="J141" s="539" t="s">
        <v>24</v>
      </c>
      <c r="K141" s="583" t="s">
        <v>24</v>
      </c>
      <c r="L141" s="44" t="s">
        <v>24</v>
      </c>
      <c r="M141" s="109">
        <v>251206.1</v>
      </c>
      <c r="N141" s="109" t="s">
        <v>24</v>
      </c>
      <c r="O141" s="312" t="s">
        <v>369</v>
      </c>
      <c r="P141" s="333" t="s">
        <v>745</v>
      </c>
      <c r="Q141" s="116" t="s">
        <v>46</v>
      </c>
      <c r="R141" s="38" t="s">
        <v>297</v>
      </c>
      <c r="S141" s="11" t="s">
        <v>650</v>
      </c>
      <c r="T141" s="11" t="s">
        <v>94</v>
      </c>
      <c r="U141" s="12" t="s">
        <v>507</v>
      </c>
      <c r="V141" s="12" t="s">
        <v>739</v>
      </c>
    </row>
    <row r="142" spans="1:22" x14ac:dyDescent="0.3">
      <c r="A142" s="12" t="s">
        <v>746</v>
      </c>
      <c r="B142" s="12" t="s">
        <v>22</v>
      </c>
      <c r="C142" s="107" t="s">
        <v>414</v>
      </c>
      <c r="D142" s="107"/>
      <c r="E142" s="12" t="s">
        <v>735</v>
      </c>
      <c r="F142" s="12" t="s">
        <v>747</v>
      </c>
      <c r="G142" s="15">
        <v>45443</v>
      </c>
      <c r="H142" s="584">
        <v>45527</v>
      </c>
      <c r="I142" s="581" t="s">
        <v>52</v>
      </c>
      <c r="J142" s="539" t="s">
        <v>24</v>
      </c>
      <c r="K142" s="583" t="s">
        <v>24</v>
      </c>
      <c r="L142" s="44" t="s">
        <v>24</v>
      </c>
      <c r="M142" s="109">
        <v>27413.53</v>
      </c>
      <c r="N142" s="109" t="s">
        <v>24</v>
      </c>
      <c r="O142" s="312" t="s">
        <v>369</v>
      </c>
      <c r="P142" s="278" t="s">
        <v>745</v>
      </c>
      <c r="Q142" s="334" t="s">
        <v>46</v>
      </c>
      <c r="R142" s="11" t="s">
        <v>297</v>
      </c>
      <c r="S142" s="11" t="s">
        <v>650</v>
      </c>
      <c r="T142" s="11" t="s">
        <v>94</v>
      </c>
      <c r="U142" s="12" t="s">
        <v>507</v>
      </c>
      <c r="V142" s="12" t="s">
        <v>739</v>
      </c>
    </row>
    <row r="143" spans="1:22" ht="28" x14ac:dyDescent="0.35">
      <c r="A143" s="11" t="s">
        <v>748</v>
      </c>
      <c r="B143" s="11" t="s">
        <v>22</v>
      </c>
      <c r="C143" s="18" t="s">
        <v>23</v>
      </c>
      <c r="D143" s="18"/>
      <c r="E143" s="11" t="s">
        <v>749</v>
      </c>
      <c r="F143" s="11" t="s">
        <v>750</v>
      </c>
      <c r="G143" s="15">
        <v>40018</v>
      </c>
      <c r="H143" s="584" t="s">
        <v>751</v>
      </c>
      <c r="I143" s="581"/>
      <c r="J143" s="539" t="s">
        <v>24</v>
      </c>
      <c r="K143" s="583" t="s">
        <v>222</v>
      </c>
      <c r="L143" s="160" t="s">
        <v>24</v>
      </c>
      <c r="M143" s="45"/>
      <c r="N143" s="45">
        <v>20000</v>
      </c>
      <c r="O143" s="335" t="s">
        <v>526</v>
      </c>
      <c r="P143" s="11" t="s">
        <v>348</v>
      </c>
      <c r="Q143" s="336" t="s">
        <v>26</v>
      </c>
      <c r="R143" s="38" t="s">
        <v>214</v>
      </c>
      <c r="S143" s="47" t="s">
        <v>27</v>
      </c>
      <c r="T143" s="39" t="s">
        <v>94</v>
      </c>
      <c r="U143" s="11" t="s">
        <v>101</v>
      </c>
      <c r="V143" s="11" t="s">
        <v>32</v>
      </c>
    </row>
    <row r="144" spans="1:22" ht="42" x14ac:dyDescent="0.35">
      <c r="A144" s="58" t="s">
        <v>752</v>
      </c>
      <c r="B144" s="58" t="s">
        <v>22</v>
      </c>
      <c r="C144" s="107" t="s">
        <v>23</v>
      </c>
      <c r="D144" s="107"/>
      <c r="E144" s="283" t="s">
        <v>753</v>
      </c>
      <c r="F144" s="337" t="s">
        <v>754</v>
      </c>
      <c r="G144" s="314" t="s">
        <v>79</v>
      </c>
      <c r="H144" s="580" t="s">
        <v>79</v>
      </c>
      <c r="I144" s="581" t="s">
        <v>79</v>
      </c>
      <c r="J144" s="550" t="s">
        <v>24</v>
      </c>
      <c r="K144" s="583" t="s">
        <v>222</v>
      </c>
      <c r="L144" s="141" t="s">
        <v>24</v>
      </c>
      <c r="M144" s="252">
        <v>77390</v>
      </c>
      <c r="N144" s="252">
        <v>77390</v>
      </c>
      <c r="O144" s="338" t="s">
        <v>233</v>
      </c>
      <c r="P144" s="283" t="s">
        <v>755</v>
      </c>
      <c r="Q144" s="336" t="s">
        <v>35</v>
      </c>
      <c r="R144" s="339" t="s">
        <v>49</v>
      </c>
      <c r="S144" s="23" t="s">
        <v>756</v>
      </c>
      <c r="T144" s="23" t="s">
        <v>757</v>
      </c>
      <c r="U144" s="11" t="s">
        <v>78</v>
      </c>
      <c r="V144" s="60"/>
    </row>
    <row r="145" spans="1:22" ht="28" x14ac:dyDescent="0.35">
      <c r="A145" s="58" t="s">
        <v>758</v>
      </c>
      <c r="B145" s="58" t="s">
        <v>22</v>
      </c>
      <c r="C145" s="107" t="s">
        <v>23</v>
      </c>
      <c r="D145" s="107"/>
      <c r="E145" s="284" t="s">
        <v>759</v>
      </c>
      <c r="F145" s="337" t="s">
        <v>760</v>
      </c>
      <c r="G145" s="314" t="s">
        <v>79</v>
      </c>
      <c r="H145" s="580" t="s">
        <v>79</v>
      </c>
      <c r="I145" s="581" t="s">
        <v>662</v>
      </c>
      <c r="J145" s="550" t="s">
        <v>105</v>
      </c>
      <c r="K145" s="583" t="s">
        <v>222</v>
      </c>
      <c r="L145" s="141" t="s">
        <v>222</v>
      </c>
      <c r="M145" s="252">
        <v>145000</v>
      </c>
      <c r="N145" s="252">
        <v>14500</v>
      </c>
      <c r="O145" s="338" t="s">
        <v>214</v>
      </c>
      <c r="P145" s="283" t="s">
        <v>761</v>
      </c>
      <c r="Q145" s="336" t="s">
        <v>46</v>
      </c>
      <c r="R145" s="339" t="s">
        <v>214</v>
      </c>
      <c r="S145" s="23" t="s">
        <v>759</v>
      </c>
      <c r="T145" s="23" t="s">
        <v>94</v>
      </c>
      <c r="U145" s="11" t="s">
        <v>78</v>
      </c>
      <c r="V145" s="220" t="s">
        <v>762</v>
      </c>
    </row>
    <row r="146" spans="1:22" ht="28" x14ac:dyDescent="0.35">
      <c r="A146" s="12" t="s">
        <v>763</v>
      </c>
      <c r="B146" s="12" t="s">
        <v>22</v>
      </c>
      <c r="C146" s="107" t="s">
        <v>23</v>
      </c>
      <c r="D146" s="107"/>
      <c r="E146" s="12" t="s">
        <v>764</v>
      </c>
      <c r="F146" s="12" t="s">
        <v>765</v>
      </c>
      <c r="G146" s="15">
        <v>44711</v>
      </c>
      <c r="H146" s="584" t="s">
        <v>79</v>
      </c>
      <c r="I146" s="581" t="s">
        <v>79</v>
      </c>
      <c r="J146" s="539" t="s">
        <v>24</v>
      </c>
      <c r="K146" s="583" t="e">
        <f>H146-540</f>
        <v>#VALUE!</v>
      </c>
      <c r="L146" s="44" t="s">
        <v>24</v>
      </c>
      <c r="M146" s="109">
        <v>5317</v>
      </c>
      <c r="N146" s="109">
        <v>5317</v>
      </c>
      <c r="O146" s="312" t="s">
        <v>33</v>
      </c>
      <c r="P146" s="12" t="s">
        <v>764</v>
      </c>
      <c r="Q146" s="334" t="s">
        <v>26</v>
      </c>
      <c r="R146" s="146" t="s">
        <v>126</v>
      </c>
      <c r="S146" s="146" t="s">
        <v>675</v>
      </c>
      <c r="T146" s="146" t="s">
        <v>676</v>
      </c>
      <c r="U146" s="12"/>
      <c r="V146" s="12"/>
    </row>
    <row r="147" spans="1:22" ht="28" x14ac:dyDescent="0.3">
      <c r="A147" s="12" t="s">
        <v>766</v>
      </c>
      <c r="B147" s="12" t="s">
        <v>22</v>
      </c>
      <c r="C147" s="107" t="s">
        <v>23</v>
      </c>
      <c r="D147" s="107"/>
      <c r="E147" s="12" t="s">
        <v>767</v>
      </c>
      <c r="F147" s="12" t="s">
        <v>768</v>
      </c>
      <c r="G147" s="15">
        <v>44326</v>
      </c>
      <c r="H147" s="584" t="s">
        <v>79</v>
      </c>
      <c r="I147" s="581" t="s">
        <v>79</v>
      </c>
      <c r="J147" s="539" t="s">
        <v>24</v>
      </c>
      <c r="K147" s="583"/>
      <c r="L147" s="44"/>
      <c r="M147" s="109">
        <v>95555</v>
      </c>
      <c r="N147" s="109"/>
      <c r="O147" s="312" t="s">
        <v>175</v>
      </c>
      <c r="P147" s="278" t="s">
        <v>769</v>
      </c>
      <c r="Q147" s="334" t="s">
        <v>46</v>
      </c>
      <c r="R147" s="146" t="s">
        <v>715</v>
      </c>
      <c r="S147" s="146" t="s">
        <v>49</v>
      </c>
      <c r="T147" s="146" t="s">
        <v>94</v>
      </c>
      <c r="U147" s="12" t="s">
        <v>419</v>
      </c>
      <c r="V147" s="12" t="s">
        <v>484</v>
      </c>
    </row>
    <row r="148" spans="1:22" ht="42" x14ac:dyDescent="0.3">
      <c r="A148" s="12" t="s">
        <v>770</v>
      </c>
      <c r="B148" s="12" t="s">
        <v>22</v>
      </c>
      <c r="C148" s="107" t="s">
        <v>414</v>
      </c>
      <c r="D148" s="107"/>
      <c r="E148" s="12" t="s">
        <v>771</v>
      </c>
      <c r="F148" s="12" t="s">
        <v>772</v>
      </c>
      <c r="G148" s="15">
        <v>45323</v>
      </c>
      <c r="H148" s="584">
        <v>45629</v>
      </c>
      <c r="I148" s="581" t="s">
        <v>773</v>
      </c>
      <c r="J148" s="539" t="s">
        <v>24</v>
      </c>
      <c r="K148" s="583" t="s">
        <v>24</v>
      </c>
      <c r="L148" s="44" t="s">
        <v>24</v>
      </c>
      <c r="M148" s="109">
        <v>458325</v>
      </c>
      <c r="N148" s="109" t="s">
        <v>24</v>
      </c>
      <c r="O148" s="312" t="s">
        <v>106</v>
      </c>
      <c r="P148" s="278" t="s">
        <v>774</v>
      </c>
      <c r="Q148" s="334" t="s">
        <v>46</v>
      </c>
      <c r="R148" s="32" t="s">
        <v>36</v>
      </c>
      <c r="S148" s="32" t="s">
        <v>53</v>
      </c>
      <c r="T148" s="32" t="s">
        <v>94</v>
      </c>
      <c r="U148" s="12" t="s">
        <v>117</v>
      </c>
      <c r="V148" s="12"/>
    </row>
    <row r="149" spans="1:22" s="343" customFormat="1" ht="84" x14ac:dyDescent="0.3">
      <c r="A149" s="220" t="s">
        <v>775</v>
      </c>
      <c r="B149" s="220" t="s">
        <v>22</v>
      </c>
      <c r="C149" s="220" t="s">
        <v>414</v>
      </c>
      <c r="D149" s="220"/>
      <c r="E149" s="220" t="s">
        <v>776</v>
      </c>
      <c r="F149" s="220" t="s">
        <v>777</v>
      </c>
      <c r="G149" s="340">
        <v>45505</v>
      </c>
      <c r="H149" s="570">
        <v>45646</v>
      </c>
      <c r="I149" s="562" t="s">
        <v>778</v>
      </c>
      <c r="J149" s="555" t="s">
        <v>24</v>
      </c>
      <c r="K149" s="570" t="s">
        <v>24</v>
      </c>
      <c r="L149" s="340" t="s">
        <v>24</v>
      </c>
      <c r="M149" s="341">
        <v>110097.82</v>
      </c>
      <c r="N149" s="341">
        <v>110097.82</v>
      </c>
      <c r="O149" s="28" t="s">
        <v>192</v>
      </c>
      <c r="P149" s="220" t="s">
        <v>779</v>
      </c>
      <c r="Q149" s="220" t="s">
        <v>35</v>
      </c>
      <c r="R149" s="342" t="s">
        <v>715</v>
      </c>
      <c r="S149" s="342" t="s">
        <v>53</v>
      </c>
      <c r="T149" s="342" t="s">
        <v>94</v>
      </c>
      <c r="U149" s="220" t="s">
        <v>117</v>
      </c>
      <c r="V149" s="220" t="s">
        <v>32</v>
      </c>
    </row>
    <row r="150" spans="1:22" s="343" customFormat="1" ht="28" x14ac:dyDescent="0.3">
      <c r="A150" s="220" t="s">
        <v>780</v>
      </c>
      <c r="B150" s="220" t="s">
        <v>781</v>
      </c>
      <c r="C150" s="107" t="s">
        <v>23</v>
      </c>
      <c r="D150" s="107"/>
      <c r="E150" s="220" t="s">
        <v>782</v>
      </c>
      <c r="F150" s="220"/>
      <c r="G150" s="340">
        <v>44648</v>
      </c>
      <c r="H150" s="584">
        <v>45743</v>
      </c>
      <c r="I150" s="581" t="s">
        <v>43</v>
      </c>
      <c r="J150" s="539" t="s">
        <v>318</v>
      </c>
      <c r="K150" s="583">
        <f>L150-180</f>
        <v>45929</v>
      </c>
      <c r="L150" s="344">
        <v>46109</v>
      </c>
      <c r="M150" s="345">
        <f>N150*5</f>
        <v>79380</v>
      </c>
      <c r="N150" s="345">
        <v>15876</v>
      </c>
      <c r="O150" s="249" t="s">
        <v>106</v>
      </c>
      <c r="P150" s="346" t="s">
        <v>783</v>
      </c>
      <c r="Q150" s="220" t="s">
        <v>35</v>
      </c>
      <c r="R150" s="342" t="s">
        <v>715</v>
      </c>
      <c r="S150" s="342" t="s">
        <v>53</v>
      </c>
      <c r="T150" s="347" t="s">
        <v>94</v>
      </c>
      <c r="U150" s="230" t="s">
        <v>117</v>
      </c>
      <c r="V150" s="230" t="s">
        <v>724</v>
      </c>
    </row>
    <row r="151" spans="1:22" ht="56" x14ac:dyDescent="0.35">
      <c r="A151" s="12" t="s">
        <v>784</v>
      </c>
      <c r="B151" s="12" t="s">
        <v>22</v>
      </c>
      <c r="C151" s="220" t="s">
        <v>414</v>
      </c>
      <c r="D151" s="220"/>
      <c r="E151" s="12" t="s">
        <v>785</v>
      </c>
      <c r="F151" s="12" t="s">
        <v>786</v>
      </c>
      <c r="G151" s="15">
        <v>45495</v>
      </c>
      <c r="H151" s="584">
        <v>46370</v>
      </c>
      <c r="I151" s="581" t="s">
        <v>787</v>
      </c>
      <c r="J151" s="539" t="s">
        <v>788</v>
      </c>
      <c r="K151" s="583" t="s">
        <v>24</v>
      </c>
      <c r="L151" s="44" t="s">
        <v>222</v>
      </c>
      <c r="M151" s="109">
        <v>86133</v>
      </c>
      <c r="N151" s="109">
        <v>86133</v>
      </c>
      <c r="O151" s="223" t="s">
        <v>408</v>
      </c>
      <c r="P151" s="190" t="s">
        <v>789</v>
      </c>
      <c r="Q151" s="191" t="s">
        <v>35</v>
      </c>
      <c r="R151" s="191" t="s">
        <v>49</v>
      </c>
      <c r="S151" s="191" t="s">
        <v>87</v>
      </c>
      <c r="T151" s="191" t="s">
        <v>94</v>
      </c>
      <c r="U151" s="70" t="s">
        <v>507</v>
      </c>
      <c r="V151" s="70" t="s">
        <v>790</v>
      </c>
    </row>
    <row r="152" spans="1:22" ht="28" x14ac:dyDescent="0.35">
      <c r="A152" s="12" t="s">
        <v>791</v>
      </c>
      <c r="B152" s="12" t="s">
        <v>22</v>
      </c>
      <c r="C152" s="220" t="s">
        <v>414</v>
      </c>
      <c r="D152" s="220"/>
      <c r="E152" s="12" t="s">
        <v>792</v>
      </c>
      <c r="F152" s="12" t="s">
        <v>792</v>
      </c>
      <c r="G152" s="15">
        <v>45688</v>
      </c>
      <c r="H152" s="584">
        <v>46021</v>
      </c>
      <c r="I152" s="581" t="s">
        <v>65</v>
      </c>
      <c r="J152" s="539" t="s">
        <v>24</v>
      </c>
      <c r="K152" s="583" t="s">
        <v>24</v>
      </c>
      <c r="L152" s="44" t="s">
        <v>24</v>
      </c>
      <c r="M152" s="109">
        <v>3538303.75</v>
      </c>
      <c r="N152" s="109">
        <v>3538303.75</v>
      </c>
      <c r="O152" s="348" t="s">
        <v>175</v>
      </c>
      <c r="P152" s="32" t="s">
        <v>793</v>
      </c>
      <c r="Q152" s="32" t="s">
        <v>35</v>
      </c>
      <c r="R152" s="349" t="s">
        <v>715</v>
      </c>
      <c r="S152" s="32" t="s">
        <v>37</v>
      </c>
      <c r="T152" s="32" t="s">
        <v>94</v>
      </c>
      <c r="U152" s="30" t="s">
        <v>507</v>
      </c>
      <c r="V152" s="30" t="s">
        <v>794</v>
      </c>
    </row>
    <row r="153" spans="1:22" ht="42" x14ac:dyDescent="0.3">
      <c r="A153" s="12" t="s">
        <v>795</v>
      </c>
      <c r="B153" s="220" t="s">
        <v>781</v>
      </c>
      <c r="C153" s="107" t="s">
        <v>23</v>
      </c>
      <c r="D153" s="107"/>
      <c r="E153" s="12" t="s">
        <v>796</v>
      </c>
      <c r="F153" s="12" t="s">
        <v>797</v>
      </c>
      <c r="G153" s="15">
        <v>45717</v>
      </c>
      <c r="H153" s="584">
        <v>47542</v>
      </c>
      <c r="I153" s="581" t="s">
        <v>133</v>
      </c>
      <c r="J153" s="539">
        <v>49003</v>
      </c>
      <c r="K153" s="595">
        <f>H153-540</f>
        <v>47002</v>
      </c>
      <c r="L153" s="91">
        <v>47543</v>
      </c>
      <c r="M153" s="109">
        <v>643216</v>
      </c>
      <c r="N153" s="109">
        <v>56632</v>
      </c>
      <c r="O153" s="348" t="s">
        <v>798</v>
      </c>
      <c r="P153" s="32" t="s">
        <v>799</v>
      </c>
      <c r="Q153" s="32" t="s">
        <v>35</v>
      </c>
      <c r="R153" s="146" t="s">
        <v>47</v>
      </c>
      <c r="S153" s="32" t="s">
        <v>337</v>
      </c>
      <c r="T153" s="32" t="s">
        <v>94</v>
      </c>
      <c r="U153" s="30" t="s">
        <v>507</v>
      </c>
      <c r="V153" s="19" t="s">
        <v>800</v>
      </c>
    </row>
    <row r="154" spans="1:22" ht="70" x14ac:dyDescent="0.35">
      <c r="A154" s="12" t="s">
        <v>801</v>
      </c>
      <c r="B154" s="12" t="s">
        <v>22</v>
      </c>
      <c r="C154" s="220" t="s">
        <v>414</v>
      </c>
      <c r="D154" s="220"/>
      <c r="E154" s="12" t="s">
        <v>802</v>
      </c>
      <c r="F154" s="12" t="s">
        <v>803</v>
      </c>
      <c r="G154" s="15">
        <v>45960</v>
      </c>
      <c r="H154" s="584">
        <v>45716</v>
      </c>
      <c r="I154" s="581" t="s">
        <v>166</v>
      </c>
      <c r="J154" s="539" t="s">
        <v>24</v>
      </c>
      <c r="K154" s="583" t="s">
        <v>24</v>
      </c>
      <c r="L154" s="91" t="s">
        <v>24</v>
      </c>
      <c r="M154" s="109">
        <v>442655.08</v>
      </c>
      <c r="N154" s="109">
        <v>442655.08</v>
      </c>
      <c r="O154" s="348" t="s">
        <v>588</v>
      </c>
      <c r="P154" s="32" t="s">
        <v>804</v>
      </c>
      <c r="Q154" s="32" t="s">
        <v>35</v>
      </c>
      <c r="R154" s="349" t="s">
        <v>126</v>
      </c>
      <c r="S154" s="32" t="s">
        <v>805</v>
      </c>
      <c r="T154" s="32" t="s">
        <v>94</v>
      </c>
      <c r="U154" s="220" t="s">
        <v>117</v>
      </c>
      <c r="V154" s="220" t="s">
        <v>32</v>
      </c>
    </row>
    <row r="155" spans="1:22" ht="15.75" customHeight="1" x14ac:dyDescent="0.35">
      <c r="A155" s="12" t="s">
        <v>806</v>
      </c>
      <c r="B155" s="58" t="s">
        <v>22</v>
      </c>
      <c r="C155" s="12" t="s">
        <v>414</v>
      </c>
      <c r="D155" s="12"/>
      <c r="E155" s="12" t="s">
        <v>807</v>
      </c>
      <c r="F155" s="12" t="s">
        <v>808</v>
      </c>
      <c r="G155" s="59">
        <v>45523</v>
      </c>
      <c r="H155" s="59">
        <v>46477</v>
      </c>
      <c r="I155" s="58" t="s">
        <v>43</v>
      </c>
      <c r="J155" s="60" t="s">
        <v>32</v>
      </c>
      <c r="K155" s="351" t="s">
        <v>32</v>
      </c>
      <c r="L155" s="59"/>
      <c r="M155" s="61">
        <v>136933</v>
      </c>
      <c r="N155" s="61">
        <v>136933</v>
      </c>
      <c r="O155" s="60" t="s">
        <v>809</v>
      </c>
      <c r="P155" s="58" t="s">
        <v>810</v>
      </c>
      <c r="Q155" s="58" t="s">
        <v>542</v>
      </c>
      <c r="R155" s="12" t="s">
        <v>811</v>
      </c>
      <c r="S155" s="58" t="s">
        <v>812</v>
      </c>
      <c r="T155" s="58" t="s">
        <v>812</v>
      </c>
      <c r="U155" s="58" t="s">
        <v>813</v>
      </c>
      <c r="V155" s="58" t="s">
        <v>32</v>
      </c>
    </row>
    <row r="156" spans="1:22" s="343" customFormat="1" x14ac:dyDescent="0.3">
      <c r="A156" s="352" t="s">
        <v>814</v>
      </c>
      <c r="B156" s="353" t="s">
        <v>22</v>
      </c>
      <c r="C156" s="354" t="s">
        <v>23</v>
      </c>
      <c r="D156" s="354"/>
      <c r="E156" s="352" t="s">
        <v>815</v>
      </c>
      <c r="F156" s="352" t="s">
        <v>815</v>
      </c>
      <c r="G156" s="350">
        <v>41153</v>
      </c>
      <c r="H156" s="350">
        <v>46630</v>
      </c>
      <c r="I156" s="354" t="s">
        <v>816</v>
      </c>
      <c r="J156" s="355">
        <v>46630</v>
      </c>
      <c r="K156" s="350">
        <f>H156-540</f>
        <v>46090</v>
      </c>
      <c r="L156" s="350"/>
      <c r="M156" s="356">
        <v>-60000000</v>
      </c>
      <c r="N156" s="356"/>
      <c r="O156" s="352" t="s">
        <v>588</v>
      </c>
      <c r="P156" s="357" t="s">
        <v>817</v>
      </c>
      <c r="Q156" s="357" t="s">
        <v>46</v>
      </c>
      <c r="R156" s="357" t="s">
        <v>75</v>
      </c>
      <c r="S156" s="357" t="s">
        <v>76</v>
      </c>
      <c r="T156" s="357" t="s">
        <v>94</v>
      </c>
      <c r="U156" s="357" t="s">
        <v>101</v>
      </c>
      <c r="V156" s="358" t="s">
        <v>32</v>
      </c>
    </row>
    <row r="157" spans="1:22" s="343" customFormat="1" ht="56" x14ac:dyDescent="0.3">
      <c r="A157" s="352" t="s">
        <v>818</v>
      </c>
      <c r="B157" s="353" t="s">
        <v>22</v>
      </c>
      <c r="C157" s="359" t="s">
        <v>414</v>
      </c>
      <c r="D157" s="359"/>
      <c r="E157" s="352" t="s">
        <v>819</v>
      </c>
      <c r="F157" s="352" t="s">
        <v>819</v>
      </c>
      <c r="G157" s="350">
        <v>45643</v>
      </c>
      <c r="H157" s="360">
        <v>45881</v>
      </c>
      <c r="I157" s="361" t="s">
        <v>820</v>
      </c>
      <c r="J157" s="362" t="s">
        <v>32</v>
      </c>
      <c r="K157" s="363" t="s">
        <v>32</v>
      </c>
      <c r="L157" s="363"/>
      <c r="M157" s="364">
        <v>240556</v>
      </c>
      <c r="N157" s="364">
        <v>240556</v>
      </c>
      <c r="O157" s="365" t="s">
        <v>369</v>
      </c>
      <c r="P157" s="357" t="s">
        <v>821</v>
      </c>
      <c r="Q157" s="366" t="s">
        <v>46</v>
      </c>
      <c r="R157" s="38" t="s">
        <v>297</v>
      </c>
      <c r="S157" s="47" t="s">
        <v>650</v>
      </c>
      <c r="T157" s="39" t="s">
        <v>94</v>
      </c>
      <c r="U157" s="357" t="s">
        <v>507</v>
      </c>
      <c r="V157" s="358" t="s">
        <v>739</v>
      </c>
    </row>
    <row r="158" spans="1:22" ht="38.25" customHeight="1" x14ac:dyDescent="0.35">
      <c r="A158" s="12"/>
      <c r="B158" s="12"/>
      <c r="C158" s="107"/>
      <c r="D158" s="107"/>
      <c r="E158" s="12"/>
      <c r="F158" s="12"/>
      <c r="G158" s="15"/>
      <c r="H158" s="168"/>
      <c r="I158" s="42"/>
      <c r="J158" s="43"/>
      <c r="K158" s="44"/>
      <c r="L158" s="44"/>
      <c r="M158" s="109"/>
      <c r="N158" s="109"/>
      <c r="O158" s="312"/>
      <c r="P158" s="12"/>
      <c r="Q158" s="90"/>
      <c r="R158" s="279"/>
      <c r="S158" s="253"/>
      <c r="T158" s="367"/>
      <c r="U158" s="12"/>
      <c r="V158" s="12"/>
    </row>
    <row r="159" spans="1:22" ht="15.75" customHeight="1" x14ac:dyDescent="0.35">
      <c r="A159" s="368" t="s">
        <v>822</v>
      </c>
      <c r="B159" s="369" t="s">
        <v>22</v>
      </c>
      <c r="C159" s="100" t="s">
        <v>23</v>
      </c>
      <c r="D159" s="370"/>
      <c r="E159" s="371" t="s">
        <v>823</v>
      </c>
      <c r="F159" s="372" t="s">
        <v>824</v>
      </c>
      <c r="G159" s="373">
        <v>44566</v>
      </c>
      <c r="H159" s="374">
        <v>46027</v>
      </c>
      <c r="I159" s="375" t="s">
        <v>105</v>
      </c>
      <c r="J159" s="376" t="s">
        <v>24</v>
      </c>
      <c r="K159" s="377">
        <f>H159-540</f>
        <v>45487</v>
      </c>
      <c r="L159" s="378"/>
      <c r="M159" s="379">
        <v>0</v>
      </c>
      <c r="N159" s="380">
        <v>0</v>
      </c>
      <c r="O159" s="381" t="s">
        <v>25</v>
      </c>
      <c r="P159" s="382" t="s">
        <v>825</v>
      </c>
      <c r="Q159" s="383" t="s">
        <v>35</v>
      </c>
      <c r="R159" s="384" t="s">
        <v>715</v>
      </c>
      <c r="S159" s="385" t="s">
        <v>826</v>
      </c>
      <c r="T159" s="386" t="s">
        <v>94</v>
      </c>
      <c r="U159" s="387" t="s">
        <v>32</v>
      </c>
      <c r="V159" s="386" t="s">
        <v>484</v>
      </c>
    </row>
    <row r="160" spans="1:22" ht="15.75" customHeight="1" x14ac:dyDescent="0.35">
      <c r="A160" s="368"/>
      <c r="B160" s="369"/>
      <c r="C160" s="100"/>
      <c r="D160" s="370"/>
      <c r="E160" s="371"/>
      <c r="F160" s="372"/>
      <c r="G160" s="373"/>
      <c r="H160" s="374"/>
      <c r="I160" s="375"/>
      <c r="J160" s="376"/>
      <c r="K160" s="389"/>
      <c r="L160" s="378"/>
      <c r="M160" s="390"/>
      <c r="N160" s="380"/>
      <c r="O160" s="391"/>
      <c r="P160" s="392" t="s">
        <v>827</v>
      </c>
      <c r="Q160" s="393" t="s">
        <v>35</v>
      </c>
      <c r="R160" s="385"/>
      <c r="S160" s="385"/>
      <c r="T160" s="386"/>
      <c r="U160" s="394"/>
      <c r="V160" s="386"/>
    </row>
    <row r="161" spans="1:22" ht="15.75" customHeight="1" x14ac:dyDescent="0.35">
      <c r="A161" s="368"/>
      <c r="B161" s="369"/>
      <c r="C161" s="100"/>
      <c r="D161" s="370"/>
      <c r="E161" s="371"/>
      <c r="F161" s="372"/>
      <c r="G161" s="373"/>
      <c r="H161" s="374"/>
      <c r="I161" s="375"/>
      <c r="J161" s="376"/>
      <c r="K161" s="389"/>
      <c r="L161" s="378"/>
      <c r="M161" s="390"/>
      <c r="N161" s="380"/>
      <c r="O161" s="391"/>
      <c r="P161" s="395" t="s">
        <v>325</v>
      </c>
      <c r="Q161" s="393" t="s">
        <v>35</v>
      </c>
      <c r="R161" s="385"/>
      <c r="S161" s="385"/>
      <c r="T161" s="386"/>
      <c r="U161" s="394"/>
      <c r="V161" s="386"/>
    </row>
    <row r="162" spans="1:22" ht="15.75" customHeight="1" x14ac:dyDescent="0.35">
      <c r="A162" s="368"/>
      <c r="B162" s="369"/>
      <c r="C162" s="100"/>
      <c r="D162" s="370"/>
      <c r="E162" s="371"/>
      <c r="F162" s="372"/>
      <c r="G162" s="373"/>
      <c r="H162" s="374"/>
      <c r="I162" s="375"/>
      <c r="J162" s="376"/>
      <c r="K162" s="389"/>
      <c r="L162" s="378"/>
      <c r="M162" s="390"/>
      <c r="N162" s="380"/>
      <c r="O162" s="391"/>
      <c r="P162" s="395" t="s">
        <v>828</v>
      </c>
      <c r="Q162" s="393" t="s">
        <v>35</v>
      </c>
      <c r="R162" s="385"/>
      <c r="S162" s="385"/>
      <c r="T162" s="386"/>
      <c r="U162" s="394"/>
      <c r="V162" s="386"/>
    </row>
    <row r="163" spans="1:22" ht="15.75" customHeight="1" x14ac:dyDescent="0.35">
      <c r="A163" s="368"/>
      <c r="B163" s="369"/>
      <c r="C163" s="100"/>
      <c r="D163" s="370"/>
      <c r="E163" s="371"/>
      <c r="F163" s="372"/>
      <c r="G163" s="373"/>
      <c r="H163" s="374"/>
      <c r="I163" s="375"/>
      <c r="J163" s="376"/>
      <c r="K163" s="389"/>
      <c r="L163" s="378"/>
      <c r="M163" s="390"/>
      <c r="N163" s="380"/>
      <c r="O163" s="391"/>
      <c r="P163" s="395" t="s">
        <v>829</v>
      </c>
      <c r="Q163" s="393" t="s">
        <v>35</v>
      </c>
      <c r="R163" s="385"/>
      <c r="S163" s="385"/>
      <c r="T163" s="386"/>
      <c r="U163" s="394"/>
      <c r="V163" s="386"/>
    </row>
    <row r="164" spans="1:22" ht="15.75" customHeight="1" x14ac:dyDescent="0.35">
      <c r="A164" s="368"/>
      <c r="B164" s="369"/>
      <c r="C164" s="100"/>
      <c r="D164" s="370"/>
      <c r="E164" s="371"/>
      <c r="F164" s="372"/>
      <c r="G164" s="373"/>
      <c r="H164" s="374"/>
      <c r="I164" s="375"/>
      <c r="J164" s="376"/>
      <c r="K164" s="389"/>
      <c r="L164" s="378"/>
      <c r="M164" s="390"/>
      <c r="N164" s="380"/>
      <c r="O164" s="391"/>
      <c r="P164" s="395" t="s">
        <v>830</v>
      </c>
      <c r="Q164" s="393" t="s">
        <v>35</v>
      </c>
      <c r="R164" s="385"/>
      <c r="S164" s="385"/>
      <c r="T164" s="386"/>
      <c r="U164" s="394"/>
      <c r="V164" s="386"/>
    </row>
    <row r="165" spans="1:22" ht="32.15" customHeight="1" x14ac:dyDescent="0.35">
      <c r="A165" s="368"/>
      <c r="B165" s="369"/>
      <c r="C165" s="100"/>
      <c r="D165" s="370"/>
      <c r="E165" s="371"/>
      <c r="F165" s="372"/>
      <c r="G165" s="373"/>
      <c r="H165" s="374"/>
      <c r="I165" s="375"/>
      <c r="J165" s="376"/>
      <c r="K165" s="389"/>
      <c r="L165" s="378"/>
      <c r="M165" s="390"/>
      <c r="N165" s="380"/>
      <c r="O165" s="391"/>
      <c r="P165" s="395" t="s">
        <v>831</v>
      </c>
      <c r="Q165" s="393" t="s">
        <v>35</v>
      </c>
      <c r="R165" s="385"/>
      <c r="S165" s="385"/>
      <c r="T165" s="386"/>
      <c r="U165" s="394"/>
      <c r="V165" s="386"/>
    </row>
    <row r="166" spans="1:22" ht="28.4" customHeight="1" x14ac:dyDescent="0.35">
      <c r="A166" s="368"/>
      <c r="B166" s="369"/>
      <c r="C166" s="100"/>
      <c r="D166" s="370"/>
      <c r="E166" s="371"/>
      <c r="F166" s="372"/>
      <c r="G166" s="373"/>
      <c r="H166" s="374"/>
      <c r="I166" s="375"/>
      <c r="J166" s="376"/>
      <c r="K166" s="389"/>
      <c r="L166" s="378"/>
      <c r="M166" s="390"/>
      <c r="N166" s="380"/>
      <c r="O166" s="391"/>
      <c r="P166" s="395" t="s">
        <v>832</v>
      </c>
      <c r="Q166" s="393" t="s">
        <v>26</v>
      </c>
      <c r="R166" s="385"/>
      <c r="S166" s="385"/>
      <c r="T166" s="386"/>
      <c r="U166" s="394"/>
      <c r="V166" s="386"/>
    </row>
    <row r="167" spans="1:22" ht="26.15" customHeight="1" x14ac:dyDescent="0.35">
      <c r="A167" s="368"/>
      <c r="B167" s="369"/>
      <c r="C167" s="100"/>
      <c r="D167" s="370"/>
      <c r="E167" s="371"/>
      <c r="F167" s="372"/>
      <c r="G167" s="373"/>
      <c r="H167" s="374"/>
      <c r="I167" s="375"/>
      <c r="J167" s="376"/>
      <c r="K167" s="389"/>
      <c r="L167" s="378"/>
      <c r="M167" s="390"/>
      <c r="N167" s="380"/>
      <c r="O167" s="391"/>
      <c r="P167" s="395" t="s">
        <v>833</v>
      </c>
      <c r="Q167" s="393" t="s">
        <v>35</v>
      </c>
      <c r="R167" s="385"/>
      <c r="S167" s="385"/>
      <c r="T167" s="386"/>
      <c r="U167" s="394"/>
      <c r="V167" s="386"/>
    </row>
    <row r="168" spans="1:22" ht="15.75" customHeight="1" x14ac:dyDescent="0.35">
      <c r="A168" s="368"/>
      <c r="B168" s="369"/>
      <c r="C168" s="100"/>
      <c r="D168" s="370"/>
      <c r="E168" s="371"/>
      <c r="F168" s="372"/>
      <c r="G168" s="373"/>
      <c r="H168" s="374"/>
      <c r="I168" s="375"/>
      <c r="J168" s="376"/>
      <c r="K168" s="389"/>
      <c r="L168" s="378"/>
      <c r="M168" s="390"/>
      <c r="N168" s="380"/>
      <c r="O168" s="391"/>
      <c r="P168" s="395" t="s">
        <v>834</v>
      </c>
      <c r="Q168" s="393" t="s">
        <v>35</v>
      </c>
      <c r="R168" s="385"/>
      <c r="S168" s="385"/>
      <c r="T168" s="386"/>
      <c r="U168" s="394"/>
      <c r="V168" s="386"/>
    </row>
    <row r="169" spans="1:22" ht="15.75" customHeight="1" x14ac:dyDescent="0.35">
      <c r="A169" s="368"/>
      <c r="B169" s="369"/>
      <c r="C169" s="100"/>
      <c r="D169" s="370"/>
      <c r="E169" s="371"/>
      <c r="F169" s="372"/>
      <c r="G169" s="373"/>
      <c r="H169" s="374"/>
      <c r="I169" s="375"/>
      <c r="J169" s="376"/>
      <c r="K169" s="389"/>
      <c r="L169" s="378"/>
      <c r="M169" s="390"/>
      <c r="N169" s="380"/>
      <c r="O169" s="391"/>
      <c r="P169" s="395" t="s">
        <v>835</v>
      </c>
      <c r="Q169" s="393" t="s">
        <v>46</v>
      </c>
      <c r="R169" s="385"/>
      <c r="S169" s="385"/>
      <c r="T169" s="386"/>
      <c r="U169" s="394"/>
      <c r="V169" s="386"/>
    </row>
    <row r="170" spans="1:22" ht="32.4" customHeight="1" x14ac:dyDescent="0.35">
      <c r="A170" s="368"/>
      <c r="B170" s="369"/>
      <c r="C170" s="100"/>
      <c r="D170" s="370"/>
      <c r="E170" s="371"/>
      <c r="F170" s="372"/>
      <c r="G170" s="373"/>
      <c r="H170" s="374"/>
      <c r="I170" s="375"/>
      <c r="J170" s="376"/>
      <c r="K170" s="389"/>
      <c r="L170" s="378"/>
      <c r="M170" s="390"/>
      <c r="N170" s="380"/>
      <c r="O170" s="391"/>
      <c r="P170" s="395" t="s">
        <v>836</v>
      </c>
      <c r="Q170" s="393" t="s">
        <v>35</v>
      </c>
      <c r="R170" s="385"/>
      <c r="S170" s="385"/>
      <c r="T170" s="386"/>
      <c r="U170" s="394"/>
      <c r="V170" s="386"/>
    </row>
    <row r="171" spans="1:22" ht="40.4" customHeight="1" x14ac:dyDescent="0.35">
      <c r="A171" s="368"/>
      <c r="B171" s="369"/>
      <c r="C171" s="100"/>
      <c r="D171" s="370"/>
      <c r="E171" s="371"/>
      <c r="F171" s="372"/>
      <c r="G171" s="373"/>
      <c r="H171" s="374"/>
      <c r="I171" s="375"/>
      <c r="J171" s="376"/>
      <c r="K171" s="389"/>
      <c r="L171" s="378"/>
      <c r="M171" s="390"/>
      <c r="N171" s="380"/>
      <c r="O171" s="391"/>
      <c r="P171" s="395" t="s">
        <v>837</v>
      </c>
      <c r="Q171" s="393" t="s">
        <v>35</v>
      </c>
      <c r="R171" s="385"/>
      <c r="S171" s="385"/>
      <c r="T171" s="386"/>
      <c r="U171" s="394"/>
      <c r="V171" s="386"/>
    </row>
    <row r="172" spans="1:22" ht="40.4" customHeight="1" x14ac:dyDescent="0.35">
      <c r="A172" s="368"/>
      <c r="B172" s="369"/>
      <c r="C172" s="100"/>
      <c r="D172" s="370"/>
      <c r="E172" s="371"/>
      <c r="F172" s="372"/>
      <c r="G172" s="373"/>
      <c r="H172" s="374"/>
      <c r="I172" s="375"/>
      <c r="J172" s="376"/>
      <c r="K172" s="389"/>
      <c r="L172" s="378"/>
      <c r="M172" s="390"/>
      <c r="N172" s="380"/>
      <c r="O172" s="391"/>
      <c r="P172" s="395" t="s">
        <v>838</v>
      </c>
      <c r="Q172" s="393" t="s">
        <v>35</v>
      </c>
      <c r="R172" s="385"/>
      <c r="S172" s="385"/>
      <c r="T172" s="386"/>
      <c r="U172" s="394"/>
      <c r="V172" s="386"/>
    </row>
    <row r="173" spans="1:22" ht="28.4" customHeight="1" x14ac:dyDescent="0.35">
      <c r="A173" s="368"/>
      <c r="B173" s="369"/>
      <c r="C173" s="100"/>
      <c r="D173" s="370"/>
      <c r="E173" s="371"/>
      <c r="F173" s="372"/>
      <c r="G173" s="373"/>
      <c r="H173" s="374"/>
      <c r="I173" s="375"/>
      <c r="J173" s="376"/>
      <c r="K173" s="389"/>
      <c r="L173" s="378"/>
      <c r="M173" s="390"/>
      <c r="N173" s="380"/>
      <c r="O173" s="391"/>
      <c r="P173" s="395" t="s">
        <v>839</v>
      </c>
      <c r="Q173" s="393" t="s">
        <v>46</v>
      </c>
      <c r="R173" s="385"/>
      <c r="S173" s="385"/>
      <c r="T173" s="386"/>
      <c r="U173" s="394"/>
      <c r="V173" s="386"/>
    </row>
    <row r="174" spans="1:22" ht="30.65" customHeight="1" x14ac:dyDescent="0.35">
      <c r="A174" s="368"/>
      <c r="B174" s="369"/>
      <c r="C174" s="100"/>
      <c r="D174" s="370"/>
      <c r="E174" s="371"/>
      <c r="F174" s="372"/>
      <c r="G174" s="373"/>
      <c r="H174" s="374"/>
      <c r="I174" s="375"/>
      <c r="J174" s="376"/>
      <c r="K174" s="389"/>
      <c r="L174" s="378"/>
      <c r="M174" s="390"/>
      <c r="N174" s="380"/>
      <c r="O174" s="391"/>
      <c r="P174" s="395" t="s">
        <v>840</v>
      </c>
      <c r="Q174" s="393"/>
      <c r="R174" s="385"/>
      <c r="S174" s="385"/>
      <c r="T174" s="386"/>
      <c r="U174" s="394"/>
      <c r="V174" s="386"/>
    </row>
    <row r="175" spans="1:22" ht="25.4" customHeight="1" x14ac:dyDescent="0.35">
      <c r="A175" s="368"/>
      <c r="B175" s="369"/>
      <c r="C175" s="100"/>
      <c r="D175" s="370"/>
      <c r="E175" s="371"/>
      <c r="F175" s="372"/>
      <c r="G175" s="373"/>
      <c r="H175" s="374"/>
      <c r="I175" s="375"/>
      <c r="J175" s="376"/>
      <c r="K175" s="389"/>
      <c r="L175" s="378"/>
      <c r="M175" s="390"/>
      <c r="N175" s="380"/>
      <c r="O175" s="391"/>
      <c r="P175" s="395" t="s">
        <v>841</v>
      </c>
      <c r="Q175" s="393"/>
      <c r="R175" s="385"/>
      <c r="S175" s="385"/>
      <c r="T175" s="386"/>
      <c r="U175" s="394"/>
      <c r="V175" s="386"/>
    </row>
    <row r="176" spans="1:22" ht="27" customHeight="1" x14ac:dyDescent="0.35">
      <c r="A176" s="368"/>
      <c r="B176" s="369"/>
      <c r="C176" s="100"/>
      <c r="D176" s="370"/>
      <c r="E176" s="371"/>
      <c r="F176" s="372"/>
      <c r="G176" s="373"/>
      <c r="H176" s="374"/>
      <c r="I176" s="375"/>
      <c r="J176" s="376"/>
      <c r="K176" s="389"/>
      <c r="L176" s="378"/>
      <c r="M176" s="390"/>
      <c r="N176" s="380"/>
      <c r="O176" s="391"/>
      <c r="P176" s="395" t="s">
        <v>842</v>
      </c>
      <c r="Q176" s="393"/>
      <c r="R176" s="385"/>
      <c r="S176" s="385"/>
      <c r="T176" s="386"/>
      <c r="U176" s="394"/>
      <c r="V176" s="386"/>
    </row>
    <row r="177" spans="1:22" ht="32.15" customHeight="1" x14ac:dyDescent="0.35">
      <c r="A177" s="368"/>
      <c r="B177" s="369"/>
      <c r="C177" s="100"/>
      <c r="D177" s="370"/>
      <c r="E177" s="371"/>
      <c r="F177" s="372"/>
      <c r="G177" s="373"/>
      <c r="H177" s="374"/>
      <c r="I177" s="375"/>
      <c r="J177" s="376"/>
      <c r="K177" s="389"/>
      <c r="L177" s="378"/>
      <c r="M177" s="390"/>
      <c r="N177" s="380"/>
      <c r="O177" s="391"/>
      <c r="P177" s="395" t="s">
        <v>843</v>
      </c>
      <c r="Q177" s="393"/>
      <c r="R177" s="385"/>
      <c r="S177" s="385"/>
      <c r="T177" s="386"/>
      <c r="U177" s="394"/>
      <c r="V177" s="386"/>
    </row>
    <row r="178" spans="1:22" ht="15.75" customHeight="1" x14ac:dyDescent="0.35">
      <c r="A178" s="368"/>
      <c r="B178" s="369"/>
      <c r="C178" s="100"/>
      <c r="D178" s="370"/>
      <c r="E178" s="371"/>
      <c r="F178" s="372"/>
      <c r="G178" s="373"/>
      <c r="H178" s="374"/>
      <c r="I178" s="375"/>
      <c r="J178" s="376"/>
      <c r="K178" s="389"/>
      <c r="L178" s="378"/>
      <c r="M178" s="390"/>
      <c r="N178" s="380"/>
      <c r="O178" s="391"/>
      <c r="P178" s="395" t="s">
        <v>844</v>
      </c>
      <c r="Q178" s="393"/>
      <c r="R178" s="385"/>
      <c r="S178" s="385"/>
      <c r="T178" s="386"/>
      <c r="U178" s="394"/>
      <c r="V178" s="386"/>
    </row>
    <row r="179" spans="1:22" ht="15.75" customHeight="1" x14ac:dyDescent="0.35">
      <c r="A179" s="368"/>
      <c r="B179" s="369"/>
      <c r="C179" s="100"/>
      <c r="D179" s="370"/>
      <c r="E179" s="371"/>
      <c r="F179" s="372"/>
      <c r="G179" s="373"/>
      <c r="H179" s="374"/>
      <c r="I179" s="375"/>
      <c r="J179" s="376"/>
      <c r="K179" s="389"/>
      <c r="L179" s="378"/>
      <c r="M179" s="390"/>
      <c r="N179" s="380"/>
      <c r="O179" s="391"/>
      <c r="P179" s="395" t="s">
        <v>845</v>
      </c>
      <c r="Q179" s="393"/>
      <c r="R179" s="385"/>
      <c r="S179" s="385"/>
      <c r="T179" s="386"/>
      <c r="U179" s="394"/>
      <c r="V179" s="386"/>
    </row>
    <row r="180" spans="1:22" ht="15.75" customHeight="1" x14ac:dyDescent="0.35">
      <c r="A180" s="368"/>
      <c r="B180" s="369"/>
      <c r="C180" s="100"/>
      <c r="D180" s="370"/>
      <c r="E180" s="371"/>
      <c r="F180" s="372"/>
      <c r="G180" s="373"/>
      <c r="H180" s="374"/>
      <c r="I180" s="375"/>
      <c r="J180" s="376"/>
      <c r="K180" s="389"/>
      <c r="L180" s="378"/>
      <c r="M180" s="390"/>
      <c r="N180" s="380"/>
      <c r="O180" s="391"/>
      <c r="P180" s="395" t="s">
        <v>846</v>
      </c>
      <c r="Q180" s="393"/>
      <c r="R180" s="385"/>
      <c r="S180" s="385"/>
      <c r="T180" s="386"/>
      <c r="U180" s="394"/>
      <c r="V180" s="386"/>
    </row>
    <row r="181" spans="1:22" ht="15.75" customHeight="1" x14ac:dyDescent="0.35">
      <c r="A181" s="368"/>
      <c r="B181" s="369"/>
      <c r="C181" s="100"/>
      <c r="D181" s="370"/>
      <c r="E181" s="371"/>
      <c r="F181" s="372"/>
      <c r="G181" s="373"/>
      <c r="H181" s="374"/>
      <c r="I181" s="375"/>
      <c r="J181" s="376"/>
      <c r="K181" s="389"/>
      <c r="L181" s="378"/>
      <c r="M181" s="390"/>
      <c r="N181" s="380"/>
      <c r="O181" s="391"/>
      <c r="P181" s="395" t="s">
        <v>847</v>
      </c>
      <c r="Q181" s="393"/>
      <c r="R181" s="385"/>
      <c r="S181" s="385"/>
      <c r="T181" s="386"/>
      <c r="U181" s="394"/>
      <c r="V181" s="386"/>
    </row>
    <row r="182" spans="1:22" ht="15.75" customHeight="1" x14ac:dyDescent="0.35">
      <c r="A182" s="368"/>
      <c r="B182" s="369"/>
      <c r="C182" s="100"/>
      <c r="D182" s="370"/>
      <c r="E182" s="371"/>
      <c r="F182" s="372"/>
      <c r="G182" s="373"/>
      <c r="H182" s="374"/>
      <c r="I182" s="375"/>
      <c r="J182" s="376"/>
      <c r="K182" s="389"/>
      <c r="L182" s="378"/>
      <c r="M182" s="390"/>
      <c r="N182" s="380"/>
      <c r="O182" s="391"/>
      <c r="P182" s="395" t="s">
        <v>848</v>
      </c>
      <c r="Q182" s="393"/>
      <c r="R182" s="385"/>
      <c r="S182" s="385"/>
      <c r="T182" s="386"/>
      <c r="U182" s="394"/>
      <c r="V182" s="386"/>
    </row>
    <row r="183" spans="1:22" ht="15.75" customHeight="1" x14ac:dyDescent="0.35">
      <c r="A183" s="368"/>
      <c r="B183" s="369"/>
      <c r="C183" s="100"/>
      <c r="D183" s="370"/>
      <c r="E183" s="371"/>
      <c r="F183" s="372"/>
      <c r="G183" s="373"/>
      <c r="H183" s="374"/>
      <c r="I183" s="375"/>
      <c r="J183" s="376"/>
      <c r="K183" s="389"/>
      <c r="L183" s="378"/>
      <c r="M183" s="390"/>
      <c r="N183" s="380"/>
      <c r="O183" s="391"/>
      <c r="P183" s="395" t="s">
        <v>849</v>
      </c>
      <c r="Q183" s="393"/>
      <c r="R183" s="385"/>
      <c r="S183" s="385"/>
      <c r="T183" s="386"/>
      <c r="U183" s="394"/>
      <c r="V183" s="386"/>
    </row>
    <row r="184" spans="1:22" ht="15.75" customHeight="1" x14ac:dyDescent="0.35">
      <c r="A184" s="368"/>
      <c r="B184" s="369"/>
      <c r="C184" s="100"/>
      <c r="D184" s="370"/>
      <c r="E184" s="371"/>
      <c r="F184" s="372"/>
      <c r="G184" s="373"/>
      <c r="H184" s="374"/>
      <c r="I184" s="375"/>
      <c r="J184" s="376"/>
      <c r="K184" s="389"/>
      <c r="L184" s="378"/>
      <c r="M184" s="390"/>
      <c r="N184" s="380"/>
      <c r="O184" s="391"/>
      <c r="P184" s="395" t="s">
        <v>850</v>
      </c>
      <c r="Q184" s="393"/>
      <c r="R184" s="385"/>
      <c r="S184" s="385"/>
      <c r="T184" s="386"/>
      <c r="U184" s="394"/>
      <c r="V184" s="386"/>
    </row>
    <row r="185" spans="1:22" ht="15.75" customHeight="1" x14ac:dyDescent="0.35">
      <c r="A185" s="368"/>
      <c r="B185" s="369"/>
      <c r="C185" s="100"/>
      <c r="D185" s="370"/>
      <c r="E185" s="371"/>
      <c r="F185" s="372"/>
      <c r="G185" s="373"/>
      <c r="H185" s="374"/>
      <c r="I185" s="375"/>
      <c r="J185" s="376"/>
      <c r="K185" s="389"/>
      <c r="L185" s="378"/>
      <c r="M185" s="390"/>
      <c r="N185" s="380"/>
      <c r="O185" s="391"/>
      <c r="P185" s="395" t="s">
        <v>851</v>
      </c>
      <c r="Q185" s="393"/>
      <c r="R185" s="385"/>
      <c r="S185" s="385"/>
      <c r="T185" s="386"/>
      <c r="U185" s="394"/>
      <c r="V185" s="386"/>
    </row>
    <row r="186" spans="1:22" ht="15.75" customHeight="1" thickBot="1" x14ac:dyDescent="0.4">
      <c r="A186" s="396"/>
      <c r="B186" s="397"/>
      <c r="C186" s="398"/>
      <c r="D186" s="399"/>
      <c r="E186" s="400"/>
      <c r="F186" s="401"/>
      <c r="G186" s="402"/>
      <c r="H186" s="403"/>
      <c r="I186" s="404"/>
      <c r="J186" s="405"/>
      <c r="K186" s="406"/>
      <c r="L186" s="407"/>
      <c r="M186" s="408"/>
      <c r="N186" s="380"/>
      <c r="O186" s="409"/>
      <c r="P186" s="410" t="s">
        <v>852</v>
      </c>
      <c r="Q186" s="411" t="s">
        <v>35</v>
      </c>
      <c r="R186" s="385"/>
      <c r="S186" s="385"/>
      <c r="T186" s="386"/>
      <c r="U186" s="412"/>
      <c r="V186" s="386"/>
    </row>
    <row r="187" spans="1:22" ht="15.75" customHeight="1" x14ac:dyDescent="0.35">
      <c r="A187" s="413" t="s">
        <v>853</v>
      </c>
      <c r="B187" s="369" t="s">
        <v>22</v>
      </c>
      <c r="C187" s="100" t="s">
        <v>23</v>
      </c>
      <c r="D187" s="370"/>
      <c r="E187" s="414" t="s">
        <v>854</v>
      </c>
      <c r="F187" s="372" t="s">
        <v>855</v>
      </c>
      <c r="G187" s="415">
        <v>44536</v>
      </c>
      <c r="H187" s="416">
        <v>45997</v>
      </c>
      <c r="I187" s="417" t="s">
        <v>105</v>
      </c>
      <c r="J187" s="418" t="s">
        <v>24</v>
      </c>
      <c r="K187" s="419">
        <f>H187-540</f>
        <v>45457</v>
      </c>
      <c r="L187" s="420"/>
      <c r="M187" s="421">
        <v>0</v>
      </c>
      <c r="N187" s="380"/>
      <c r="O187" s="422" t="s">
        <v>25</v>
      </c>
      <c r="P187" s="423" t="s">
        <v>856</v>
      </c>
      <c r="Q187" s="424" t="s">
        <v>35</v>
      </c>
      <c r="R187" s="425" t="s">
        <v>100</v>
      </c>
      <c r="S187" s="425" t="s">
        <v>108</v>
      </c>
      <c r="T187" s="425" t="s">
        <v>483</v>
      </c>
      <c r="U187" s="426" t="s">
        <v>32</v>
      </c>
      <c r="V187" s="427" t="s">
        <v>484</v>
      </c>
    </row>
    <row r="188" spans="1:22" ht="15.75" customHeight="1" x14ac:dyDescent="0.35">
      <c r="A188" s="368"/>
      <c r="B188" s="369"/>
      <c r="C188" s="100"/>
      <c r="D188" s="370"/>
      <c r="E188" s="371"/>
      <c r="F188" s="372"/>
      <c r="G188" s="415"/>
      <c r="H188" s="428"/>
      <c r="I188" s="429"/>
      <c r="J188" s="430"/>
      <c r="K188" s="431"/>
      <c r="L188" s="420"/>
      <c r="M188" s="421"/>
      <c r="N188" s="380"/>
      <c r="O188" s="433"/>
      <c r="P188" s="395" t="s">
        <v>857</v>
      </c>
      <c r="Q188" s="393" t="s">
        <v>35</v>
      </c>
      <c r="R188" s="425"/>
      <c r="S188" s="425"/>
      <c r="T188" s="425"/>
      <c r="U188" s="434"/>
      <c r="V188" s="427"/>
    </row>
    <row r="189" spans="1:22" ht="15.75" customHeight="1" x14ac:dyDescent="0.35">
      <c r="A189" s="368"/>
      <c r="B189" s="369"/>
      <c r="C189" s="100"/>
      <c r="D189" s="370"/>
      <c r="E189" s="371"/>
      <c r="F189" s="372"/>
      <c r="G189" s="415"/>
      <c r="H189" s="428"/>
      <c r="I189" s="429"/>
      <c r="J189" s="430"/>
      <c r="K189" s="431"/>
      <c r="L189" s="420"/>
      <c r="M189" s="421"/>
      <c r="N189" s="380"/>
      <c r="O189" s="433"/>
      <c r="P189" s="395" t="s">
        <v>858</v>
      </c>
      <c r="Q189" s="393" t="s">
        <v>35</v>
      </c>
      <c r="R189" s="425"/>
      <c r="S189" s="425"/>
      <c r="T189" s="425"/>
      <c r="U189" s="434"/>
      <c r="V189" s="427"/>
    </row>
    <row r="190" spans="1:22" ht="15.75" customHeight="1" x14ac:dyDescent="0.35">
      <c r="A190" s="368"/>
      <c r="B190" s="369"/>
      <c r="C190" s="100"/>
      <c r="D190" s="370"/>
      <c r="E190" s="371"/>
      <c r="F190" s="372"/>
      <c r="G190" s="415"/>
      <c r="H190" s="428"/>
      <c r="I190" s="429"/>
      <c r="J190" s="430"/>
      <c r="K190" s="431"/>
      <c r="L190" s="420"/>
      <c r="M190" s="421"/>
      <c r="N190" s="380"/>
      <c r="O190" s="433"/>
      <c r="P190" s="395" t="s">
        <v>859</v>
      </c>
      <c r="Q190" s="393" t="s">
        <v>35</v>
      </c>
      <c r="R190" s="425"/>
      <c r="S190" s="425"/>
      <c r="T190" s="425"/>
      <c r="U190" s="434"/>
      <c r="V190" s="427"/>
    </row>
    <row r="191" spans="1:22" ht="15.75" customHeight="1" x14ac:dyDescent="0.35">
      <c r="A191" s="368"/>
      <c r="B191" s="369"/>
      <c r="C191" s="100"/>
      <c r="D191" s="370"/>
      <c r="E191" s="371"/>
      <c r="F191" s="372"/>
      <c r="G191" s="415"/>
      <c r="H191" s="428"/>
      <c r="I191" s="429"/>
      <c r="J191" s="430"/>
      <c r="K191" s="431"/>
      <c r="L191" s="420"/>
      <c r="M191" s="421"/>
      <c r="N191" s="380"/>
      <c r="O191" s="433"/>
      <c r="P191" s="435" t="s">
        <v>860</v>
      </c>
      <c r="Q191" s="393"/>
      <c r="R191" s="425"/>
      <c r="S191" s="425"/>
      <c r="T191" s="425"/>
      <c r="U191" s="434"/>
      <c r="V191" s="427"/>
    </row>
    <row r="192" spans="1:22" ht="15.75" customHeight="1" x14ac:dyDescent="0.35">
      <c r="A192" s="368"/>
      <c r="B192" s="369"/>
      <c r="C192" s="100"/>
      <c r="D192" s="370"/>
      <c r="E192" s="371"/>
      <c r="F192" s="372"/>
      <c r="G192" s="415"/>
      <c r="H192" s="428"/>
      <c r="I192" s="429"/>
      <c r="J192" s="430"/>
      <c r="K192" s="431"/>
      <c r="L192" s="420"/>
      <c r="M192" s="421"/>
      <c r="N192" s="380"/>
      <c r="O192" s="433"/>
      <c r="P192" s="435" t="s">
        <v>861</v>
      </c>
      <c r="Q192" s="393" t="s">
        <v>35</v>
      </c>
      <c r="R192" s="425"/>
      <c r="S192" s="425"/>
      <c r="T192" s="425"/>
      <c r="U192" s="434"/>
      <c r="V192" s="427"/>
    </row>
    <row r="193" spans="1:22" ht="15.75" customHeight="1" x14ac:dyDescent="0.35">
      <c r="A193" s="368"/>
      <c r="B193" s="369"/>
      <c r="C193" s="100"/>
      <c r="D193" s="370"/>
      <c r="E193" s="371"/>
      <c r="F193" s="372"/>
      <c r="G193" s="415"/>
      <c r="H193" s="428"/>
      <c r="I193" s="429"/>
      <c r="J193" s="430"/>
      <c r="K193" s="431"/>
      <c r="L193" s="420"/>
      <c r="M193" s="421"/>
      <c r="N193" s="380"/>
      <c r="O193" s="433"/>
      <c r="P193" s="435" t="s">
        <v>862</v>
      </c>
      <c r="Q193" s="393"/>
      <c r="R193" s="425"/>
      <c r="S193" s="425"/>
      <c r="T193" s="425"/>
      <c r="U193" s="434"/>
      <c r="V193" s="427"/>
    </row>
    <row r="194" spans="1:22" ht="15.75" customHeight="1" x14ac:dyDescent="0.35">
      <c r="A194" s="368"/>
      <c r="B194" s="369"/>
      <c r="C194" s="100"/>
      <c r="D194" s="370"/>
      <c r="E194" s="371"/>
      <c r="F194" s="372"/>
      <c r="G194" s="415"/>
      <c r="H194" s="428"/>
      <c r="I194" s="429"/>
      <c r="J194" s="430"/>
      <c r="K194" s="431"/>
      <c r="L194" s="420"/>
      <c r="M194" s="421"/>
      <c r="N194" s="380"/>
      <c r="O194" s="433"/>
      <c r="P194" s="395" t="s">
        <v>863</v>
      </c>
      <c r="Q194" s="393" t="s">
        <v>46</v>
      </c>
      <c r="R194" s="425"/>
      <c r="S194" s="425"/>
      <c r="T194" s="425"/>
      <c r="U194" s="434"/>
      <c r="V194" s="427"/>
    </row>
    <row r="195" spans="1:22" ht="15.75" customHeight="1" x14ac:dyDescent="0.35">
      <c r="A195" s="368"/>
      <c r="B195" s="369"/>
      <c r="C195" s="100"/>
      <c r="D195" s="370"/>
      <c r="E195" s="371"/>
      <c r="F195" s="372"/>
      <c r="G195" s="415"/>
      <c r="H195" s="428"/>
      <c r="I195" s="429"/>
      <c r="J195" s="430"/>
      <c r="K195" s="431"/>
      <c r="L195" s="420"/>
      <c r="M195" s="421"/>
      <c r="N195" s="380"/>
      <c r="O195" s="433"/>
      <c r="P195" s="435" t="s">
        <v>864</v>
      </c>
      <c r="Q195" s="393" t="s">
        <v>35</v>
      </c>
      <c r="R195" s="425"/>
      <c r="S195" s="425"/>
      <c r="T195" s="425"/>
      <c r="U195" s="434"/>
      <c r="V195" s="427"/>
    </row>
    <row r="196" spans="1:22" ht="15.75" customHeight="1" x14ac:dyDescent="0.35">
      <c r="A196" s="368"/>
      <c r="B196" s="369"/>
      <c r="C196" s="100"/>
      <c r="D196" s="370"/>
      <c r="E196" s="371"/>
      <c r="F196" s="372"/>
      <c r="G196" s="415"/>
      <c r="H196" s="428"/>
      <c r="I196" s="429"/>
      <c r="J196" s="430"/>
      <c r="K196" s="431"/>
      <c r="L196" s="420"/>
      <c r="M196" s="421"/>
      <c r="N196" s="380"/>
      <c r="O196" s="433"/>
      <c r="P196" s="395" t="s">
        <v>865</v>
      </c>
      <c r="Q196" s="393" t="s">
        <v>35</v>
      </c>
      <c r="R196" s="425"/>
      <c r="S196" s="425"/>
      <c r="T196" s="425"/>
      <c r="U196" s="434"/>
      <c r="V196" s="427"/>
    </row>
    <row r="197" spans="1:22" ht="15.75" customHeight="1" x14ac:dyDescent="0.35">
      <c r="A197" s="368"/>
      <c r="B197" s="369"/>
      <c r="C197" s="100"/>
      <c r="D197" s="370"/>
      <c r="E197" s="371"/>
      <c r="F197" s="372"/>
      <c r="G197" s="415"/>
      <c r="H197" s="428"/>
      <c r="I197" s="429"/>
      <c r="J197" s="430"/>
      <c r="K197" s="431"/>
      <c r="L197" s="420"/>
      <c r="M197" s="421"/>
      <c r="N197" s="380"/>
      <c r="O197" s="433"/>
      <c r="P197" s="395" t="s">
        <v>866</v>
      </c>
      <c r="Q197" s="393"/>
      <c r="R197" s="425"/>
      <c r="S197" s="425"/>
      <c r="T197" s="425"/>
      <c r="U197" s="434"/>
      <c r="V197" s="427"/>
    </row>
    <row r="198" spans="1:22" ht="15.75" customHeight="1" x14ac:dyDescent="0.35">
      <c r="A198" s="368"/>
      <c r="B198" s="369"/>
      <c r="C198" s="100"/>
      <c r="D198" s="370"/>
      <c r="E198" s="371"/>
      <c r="F198" s="372"/>
      <c r="G198" s="415"/>
      <c r="H198" s="428"/>
      <c r="I198" s="429"/>
      <c r="J198" s="430"/>
      <c r="K198" s="431"/>
      <c r="L198" s="420"/>
      <c r="M198" s="421"/>
      <c r="N198" s="380"/>
      <c r="O198" s="433"/>
      <c r="P198" s="395" t="s">
        <v>867</v>
      </c>
      <c r="Q198" s="393" t="s">
        <v>46</v>
      </c>
      <c r="R198" s="425"/>
      <c r="S198" s="425"/>
      <c r="T198" s="425"/>
      <c r="U198" s="434"/>
      <c r="V198" s="427"/>
    </row>
    <row r="199" spans="1:22" ht="15.75" customHeight="1" x14ac:dyDescent="0.35">
      <c r="A199" s="368"/>
      <c r="B199" s="369"/>
      <c r="C199" s="100"/>
      <c r="D199" s="370"/>
      <c r="E199" s="371"/>
      <c r="F199" s="372"/>
      <c r="G199" s="415"/>
      <c r="H199" s="428"/>
      <c r="I199" s="429"/>
      <c r="J199" s="430"/>
      <c r="K199" s="431"/>
      <c r="L199" s="420"/>
      <c r="M199" s="421"/>
      <c r="N199" s="380"/>
      <c r="O199" s="433"/>
      <c r="P199" s="222" t="s">
        <v>868</v>
      </c>
      <c r="Q199" s="393"/>
      <c r="R199" s="425"/>
      <c r="S199" s="425"/>
      <c r="T199" s="425"/>
      <c r="U199" s="434"/>
      <c r="V199" s="427"/>
    </row>
    <row r="200" spans="1:22" ht="15.75" customHeight="1" x14ac:dyDescent="0.35">
      <c r="A200" s="368"/>
      <c r="B200" s="369"/>
      <c r="C200" s="100"/>
      <c r="D200" s="370"/>
      <c r="E200" s="371"/>
      <c r="F200" s="372"/>
      <c r="G200" s="415"/>
      <c r="H200" s="428"/>
      <c r="I200" s="429"/>
      <c r="J200" s="430"/>
      <c r="K200" s="431"/>
      <c r="L200" s="420"/>
      <c r="M200" s="421"/>
      <c r="N200" s="380"/>
      <c r="O200" s="433"/>
      <c r="P200" s="395" t="s">
        <v>869</v>
      </c>
      <c r="Q200" s="393" t="s">
        <v>46</v>
      </c>
      <c r="R200" s="425"/>
      <c r="S200" s="425"/>
      <c r="T200" s="425"/>
      <c r="U200" s="434"/>
      <c r="V200" s="427"/>
    </row>
    <row r="201" spans="1:22" ht="15.75" customHeight="1" x14ac:dyDescent="0.35">
      <c r="A201" s="368"/>
      <c r="B201" s="369"/>
      <c r="C201" s="100"/>
      <c r="D201" s="370"/>
      <c r="E201" s="371"/>
      <c r="F201" s="372"/>
      <c r="G201" s="415"/>
      <c r="H201" s="428"/>
      <c r="I201" s="429"/>
      <c r="J201" s="430"/>
      <c r="K201" s="431"/>
      <c r="L201" s="420"/>
      <c r="M201" s="421"/>
      <c r="N201" s="380"/>
      <c r="O201" s="433"/>
      <c r="P201" s="395" t="s">
        <v>870</v>
      </c>
      <c r="Q201" s="393"/>
      <c r="R201" s="425"/>
      <c r="S201" s="425"/>
      <c r="T201" s="425"/>
      <c r="U201" s="434"/>
      <c r="V201" s="427"/>
    </row>
    <row r="202" spans="1:22" ht="15.75" customHeight="1" x14ac:dyDescent="0.35">
      <c r="A202" s="368"/>
      <c r="B202" s="369"/>
      <c r="C202" s="100"/>
      <c r="D202" s="370"/>
      <c r="E202" s="371"/>
      <c r="F202" s="372"/>
      <c r="G202" s="415"/>
      <c r="H202" s="428"/>
      <c r="I202" s="429"/>
      <c r="J202" s="430"/>
      <c r="K202" s="431"/>
      <c r="L202" s="420"/>
      <c r="M202" s="421"/>
      <c r="N202" s="380"/>
      <c r="O202" s="433"/>
      <c r="P202" s="395" t="s">
        <v>871</v>
      </c>
      <c r="Q202" s="393" t="s">
        <v>35</v>
      </c>
      <c r="R202" s="425"/>
      <c r="S202" s="425"/>
      <c r="T202" s="425"/>
      <c r="U202" s="434"/>
      <c r="V202" s="427"/>
    </row>
    <row r="203" spans="1:22" ht="15.75" customHeight="1" thickBot="1" x14ac:dyDescent="0.4">
      <c r="A203" s="396"/>
      <c r="B203" s="397"/>
      <c r="C203" s="398"/>
      <c r="D203" s="399"/>
      <c r="E203" s="400"/>
      <c r="F203" s="372"/>
      <c r="G203" s="415"/>
      <c r="H203" s="436"/>
      <c r="I203" s="437"/>
      <c r="J203" s="438"/>
      <c r="K203" s="439"/>
      <c r="L203" s="420"/>
      <c r="M203" s="421"/>
      <c r="N203" s="380"/>
      <c r="O203" s="433"/>
      <c r="P203" s="410" t="s">
        <v>872</v>
      </c>
      <c r="Q203" s="411" t="s">
        <v>35</v>
      </c>
      <c r="R203" s="425"/>
      <c r="S203" s="425"/>
      <c r="T203" s="425"/>
      <c r="U203" s="440"/>
      <c r="V203" s="441"/>
    </row>
    <row r="204" spans="1:22" ht="15.75" customHeight="1" x14ac:dyDescent="0.35">
      <c r="A204" s="442" t="s">
        <v>873</v>
      </c>
      <c r="B204" s="369" t="s">
        <v>22</v>
      </c>
      <c r="C204" s="100" t="s">
        <v>23</v>
      </c>
      <c r="D204" s="370"/>
      <c r="E204" s="443" t="s">
        <v>874</v>
      </c>
      <c r="F204" s="444" t="s">
        <v>875</v>
      </c>
      <c r="G204" s="445">
        <v>45323</v>
      </c>
      <c r="H204" s="446">
        <v>46783</v>
      </c>
      <c r="I204" s="447" t="s">
        <v>105</v>
      </c>
      <c r="J204" s="448" t="s">
        <v>24</v>
      </c>
      <c r="K204" s="446">
        <f>H204-540</f>
        <v>46243</v>
      </c>
      <c r="L204" s="449"/>
      <c r="M204" s="450">
        <v>0</v>
      </c>
      <c r="N204" s="451">
        <v>0</v>
      </c>
      <c r="O204" s="452" t="s">
        <v>25</v>
      </c>
      <c r="P204" s="453" t="s">
        <v>876</v>
      </c>
      <c r="Q204" s="454" t="s">
        <v>26</v>
      </c>
      <c r="R204" s="455" t="s">
        <v>162</v>
      </c>
      <c r="S204" s="456" t="s">
        <v>877</v>
      </c>
      <c r="T204" s="456" t="s">
        <v>94</v>
      </c>
      <c r="U204" s="457" t="s">
        <v>813</v>
      </c>
      <c r="V204" s="457" t="s">
        <v>484</v>
      </c>
    </row>
    <row r="205" spans="1:22" ht="15.75" customHeight="1" x14ac:dyDescent="0.35">
      <c r="A205" s="458"/>
      <c r="B205" s="459"/>
      <c r="C205" s="432"/>
      <c r="D205" s="460"/>
      <c r="E205" s="461"/>
      <c r="F205" s="462"/>
      <c r="G205" s="463"/>
      <c r="H205" s="464"/>
      <c r="I205" s="430"/>
      <c r="J205" s="465"/>
      <c r="K205" s="464"/>
      <c r="L205" s="420"/>
      <c r="M205" s="466"/>
      <c r="N205" s="467"/>
      <c r="O205" s="468"/>
      <c r="P205" s="65" t="s">
        <v>878</v>
      </c>
      <c r="Q205" s="469" t="s">
        <v>35</v>
      </c>
      <c r="R205" s="427"/>
      <c r="S205" s="470"/>
      <c r="T205" s="470"/>
      <c r="U205" s="471"/>
      <c r="V205" s="471"/>
    </row>
    <row r="206" spans="1:22" ht="15.75" customHeight="1" x14ac:dyDescent="0.35">
      <c r="A206" s="458"/>
      <c r="B206" s="459"/>
      <c r="C206" s="432"/>
      <c r="D206" s="460"/>
      <c r="E206" s="461"/>
      <c r="F206" s="462"/>
      <c r="G206" s="463"/>
      <c r="H206" s="464"/>
      <c r="I206" s="430"/>
      <c r="J206" s="465"/>
      <c r="K206" s="464"/>
      <c r="L206" s="420"/>
      <c r="M206" s="466"/>
      <c r="N206" s="467"/>
      <c r="O206" s="468"/>
      <c r="P206" s="65" t="s">
        <v>879</v>
      </c>
      <c r="Q206" s="472" t="s">
        <v>46</v>
      </c>
      <c r="R206" s="427"/>
      <c r="S206" s="470"/>
      <c r="T206" s="470"/>
      <c r="U206" s="471"/>
      <c r="V206" s="471"/>
    </row>
    <row r="207" spans="1:22" ht="15.75" customHeight="1" x14ac:dyDescent="0.35">
      <c r="A207" s="458"/>
      <c r="B207" s="459"/>
      <c r="C207" s="432"/>
      <c r="D207" s="460"/>
      <c r="E207" s="461"/>
      <c r="F207" s="462"/>
      <c r="G207" s="463"/>
      <c r="H207" s="464"/>
      <c r="I207" s="430"/>
      <c r="J207" s="465"/>
      <c r="K207" s="464"/>
      <c r="L207" s="420"/>
      <c r="M207" s="466"/>
      <c r="N207" s="467"/>
      <c r="O207" s="468"/>
      <c r="P207" s="65" t="s">
        <v>880</v>
      </c>
      <c r="Q207" s="37" t="s">
        <v>35</v>
      </c>
      <c r="R207" s="427"/>
      <c r="S207" s="470"/>
      <c r="T207" s="470"/>
      <c r="U207" s="471"/>
      <c r="V207" s="471"/>
    </row>
    <row r="208" spans="1:22" ht="15.75" customHeight="1" thickBot="1" x14ac:dyDescent="0.4">
      <c r="A208" s="473"/>
      <c r="B208" s="474"/>
      <c r="C208" s="475"/>
      <c r="D208" s="476"/>
      <c r="E208" s="477"/>
      <c r="F208" s="478"/>
      <c r="G208" s="479"/>
      <c r="H208" s="480"/>
      <c r="I208" s="481"/>
      <c r="J208" s="482"/>
      <c r="K208" s="480"/>
      <c r="L208" s="483"/>
      <c r="M208" s="484"/>
      <c r="N208" s="485"/>
      <c r="O208" s="486"/>
      <c r="P208" s="267" t="s">
        <v>881</v>
      </c>
      <c r="Q208" s="487" t="s">
        <v>35</v>
      </c>
      <c r="R208" s="488"/>
      <c r="S208" s="489"/>
      <c r="T208" s="489"/>
      <c r="U208" s="490"/>
      <c r="V208" s="490"/>
    </row>
    <row r="209" spans="1:22" ht="15.75" customHeight="1" x14ac:dyDescent="0.35">
      <c r="A209" s="491" t="s">
        <v>882</v>
      </c>
      <c r="B209" s="369" t="s">
        <v>22</v>
      </c>
      <c r="C209" s="100" t="s">
        <v>23</v>
      </c>
      <c r="E209" s="492" t="s">
        <v>883</v>
      </c>
      <c r="F209" s="493"/>
      <c r="G209" s="494">
        <v>44414</v>
      </c>
      <c r="H209" s="495">
        <v>45874</v>
      </c>
      <c r="I209" s="496" t="s">
        <v>105</v>
      </c>
      <c r="J209" s="496" t="s">
        <v>24</v>
      </c>
      <c r="K209" s="495">
        <f>H209-540</f>
        <v>45334</v>
      </c>
      <c r="L209" s="494"/>
      <c r="M209" s="497">
        <v>0</v>
      </c>
      <c r="N209" s="497">
        <v>0</v>
      </c>
      <c r="O209" s="498" t="s">
        <v>106</v>
      </c>
      <c r="P209" s="99" t="s">
        <v>884</v>
      </c>
      <c r="Q209" s="499" t="s">
        <v>46</v>
      </c>
      <c r="R209" s="500" t="s">
        <v>885</v>
      </c>
      <c r="S209" s="422" t="s">
        <v>53</v>
      </c>
      <c r="T209" s="430" t="s">
        <v>38</v>
      </c>
      <c r="U209" s="386" t="s">
        <v>419</v>
      </c>
      <c r="V209" s="430" t="s">
        <v>484</v>
      </c>
    </row>
    <row r="210" spans="1:22" ht="15.75" customHeight="1" x14ac:dyDescent="0.35">
      <c r="A210" s="501"/>
      <c r="B210" s="369"/>
      <c r="C210" s="99"/>
      <c r="E210" s="502"/>
      <c r="F210" s="503"/>
      <c r="G210" s="504"/>
      <c r="H210" s="505"/>
      <c r="I210" s="506"/>
      <c r="J210" s="506"/>
      <c r="K210" s="505"/>
      <c r="L210" s="504"/>
      <c r="M210" s="507"/>
      <c r="N210" s="507"/>
      <c r="O210" s="508"/>
      <c r="P210" s="99" t="s">
        <v>886</v>
      </c>
      <c r="Q210" s="376"/>
      <c r="R210" s="509"/>
      <c r="S210" s="433"/>
      <c r="T210" s="430"/>
      <c r="U210" s="386"/>
      <c r="V210" s="430"/>
    </row>
    <row r="211" spans="1:22" ht="15.75" customHeight="1" thickBot="1" x14ac:dyDescent="0.4">
      <c r="A211" s="510"/>
      <c r="B211" s="369"/>
      <c r="C211" s="99"/>
      <c r="E211" s="502"/>
      <c r="F211" s="503"/>
      <c r="G211" s="511"/>
      <c r="H211" s="512"/>
      <c r="I211" s="513"/>
      <c r="J211" s="513"/>
      <c r="K211" s="512"/>
      <c r="L211" s="511"/>
      <c r="M211" s="514"/>
      <c r="N211" s="514"/>
      <c r="O211" s="515"/>
      <c r="P211" s="516" t="s">
        <v>887</v>
      </c>
      <c r="Q211" s="517"/>
      <c r="R211" s="518"/>
      <c r="S211" s="519"/>
      <c r="T211" s="430"/>
      <c r="U211" s="386"/>
      <c r="V211" s="430"/>
    </row>
    <row r="212" spans="1:22" ht="36" customHeight="1" x14ac:dyDescent="0.35">
      <c r="A212" s="386" t="s">
        <v>888</v>
      </c>
      <c r="B212" s="58" t="s">
        <v>22</v>
      </c>
      <c r="C212" s="12" t="s">
        <v>23</v>
      </c>
      <c r="D212" s="12"/>
      <c r="E212" s="388" t="s">
        <v>889</v>
      </c>
      <c r="F212" s="520"/>
      <c r="G212" s="521">
        <v>44523</v>
      </c>
      <c r="H212" s="522">
        <v>45984</v>
      </c>
      <c r="I212" s="429" t="s">
        <v>105</v>
      </c>
      <c r="J212" s="430" t="s">
        <v>24</v>
      </c>
      <c r="K212" s="523">
        <f>H212-540</f>
        <v>45444</v>
      </c>
      <c r="L212" s="524"/>
      <c r="M212" s="507">
        <v>0</v>
      </c>
      <c r="N212" s="507">
        <v>0</v>
      </c>
      <c r="O212" s="508"/>
      <c r="P212" s="525" t="s">
        <v>890</v>
      </c>
      <c r="Q212" s="499" t="s">
        <v>46</v>
      </c>
      <c r="R212" s="500" t="s">
        <v>47</v>
      </c>
      <c r="S212" s="499" t="s">
        <v>69</v>
      </c>
      <c r="T212" s="509" t="s">
        <v>891</v>
      </c>
      <c r="U212" s="470" t="s">
        <v>419</v>
      </c>
      <c r="V212" s="376" t="s">
        <v>484</v>
      </c>
    </row>
    <row r="213" spans="1:22" ht="15.75" customHeight="1" x14ac:dyDescent="0.35">
      <c r="A213" s="386"/>
      <c r="B213" s="58"/>
      <c r="C213" s="12"/>
      <c r="D213" s="12"/>
      <c r="E213" s="388"/>
      <c r="F213" s="520"/>
      <c r="G213" s="521"/>
      <c r="H213" s="522"/>
      <c r="I213" s="429"/>
      <c r="J213" s="430"/>
      <c r="K213" s="523"/>
      <c r="L213" s="524"/>
      <c r="M213" s="507"/>
      <c r="N213" s="507"/>
      <c r="O213" s="508"/>
      <c r="P213" s="246" t="s">
        <v>892</v>
      </c>
      <c r="Q213" s="376"/>
      <c r="R213" s="509"/>
      <c r="S213" s="376"/>
      <c r="T213" s="509"/>
      <c r="U213" s="470"/>
      <c r="V213" s="376"/>
    </row>
    <row r="214" spans="1:22" ht="15.75" customHeight="1" x14ac:dyDescent="0.35">
      <c r="A214" s="386"/>
      <c r="B214" s="58"/>
      <c r="C214" s="12"/>
      <c r="D214" s="12"/>
      <c r="E214" s="388"/>
      <c r="F214" s="520"/>
      <c r="G214" s="521"/>
      <c r="H214" s="522"/>
      <c r="I214" s="429"/>
      <c r="J214" s="430"/>
      <c r="K214" s="523"/>
      <c r="L214" s="524"/>
      <c r="M214" s="507"/>
      <c r="N214" s="507"/>
      <c r="O214" s="508"/>
      <c r="P214" s="246" t="s">
        <v>893</v>
      </c>
      <c r="Q214" s="376"/>
      <c r="R214" s="509"/>
      <c r="S214" s="376"/>
      <c r="T214" s="509"/>
      <c r="U214" s="470"/>
      <c r="V214" s="376"/>
    </row>
    <row r="215" spans="1:22" ht="15.75" customHeight="1" x14ac:dyDescent="0.35">
      <c r="A215" s="386"/>
      <c r="B215" s="58"/>
      <c r="C215" s="12"/>
      <c r="D215" s="12"/>
      <c r="E215" s="388"/>
      <c r="F215" s="520"/>
      <c r="G215" s="521"/>
      <c r="H215" s="522"/>
      <c r="I215" s="429"/>
      <c r="J215" s="430"/>
      <c r="K215" s="523"/>
      <c r="L215" s="524"/>
      <c r="M215" s="507"/>
      <c r="N215" s="507"/>
      <c r="O215" s="508"/>
      <c r="P215" s="246" t="s">
        <v>894</v>
      </c>
      <c r="Q215" s="376"/>
      <c r="R215" s="509"/>
      <c r="S215" s="376"/>
      <c r="T215" s="509"/>
      <c r="U215" s="470"/>
      <c r="V215" s="376"/>
    </row>
    <row r="216" spans="1:22" ht="15.75" customHeight="1" x14ac:dyDescent="0.35">
      <c r="A216" s="386"/>
      <c r="B216" s="58"/>
      <c r="C216" s="12"/>
      <c r="D216" s="12"/>
      <c r="E216" s="388"/>
      <c r="F216" s="520"/>
      <c r="G216" s="521"/>
      <c r="H216" s="522"/>
      <c r="I216" s="429"/>
      <c r="J216" s="430"/>
      <c r="K216" s="523"/>
      <c r="L216" s="524"/>
      <c r="M216" s="507"/>
      <c r="N216" s="507"/>
      <c r="O216" s="508"/>
      <c r="P216" s="246" t="s">
        <v>895</v>
      </c>
      <c r="Q216" s="376"/>
      <c r="R216" s="509"/>
      <c r="S216" s="376"/>
      <c r="T216" s="509"/>
      <c r="U216" s="470"/>
      <c r="V216" s="376"/>
    </row>
    <row r="217" spans="1:22" ht="15.75" customHeight="1" x14ac:dyDescent="0.35">
      <c r="A217" s="386"/>
      <c r="B217" s="58"/>
      <c r="C217" s="12"/>
      <c r="D217" s="12"/>
      <c r="E217" s="388"/>
      <c r="F217" s="520"/>
      <c r="G217" s="521"/>
      <c r="H217" s="522"/>
      <c r="I217" s="429"/>
      <c r="J217" s="430"/>
      <c r="K217" s="523"/>
      <c r="L217" s="524"/>
      <c r="M217" s="507"/>
      <c r="N217" s="507"/>
      <c r="O217" s="508"/>
      <c r="P217" s="246" t="s">
        <v>896</v>
      </c>
      <c r="Q217" s="376"/>
      <c r="R217" s="509"/>
      <c r="S217" s="376"/>
      <c r="T217" s="509"/>
      <c r="U217" s="470"/>
      <c r="V217" s="376"/>
    </row>
    <row r="218" spans="1:22" ht="15.75" customHeight="1" x14ac:dyDescent="0.35">
      <c r="A218" s="386"/>
      <c r="B218" s="58"/>
      <c r="C218" s="12"/>
      <c r="D218" s="12"/>
      <c r="E218" s="388"/>
      <c r="F218" s="520"/>
      <c r="G218" s="521"/>
      <c r="H218" s="522"/>
      <c r="I218" s="429"/>
      <c r="J218" s="430"/>
      <c r="K218" s="523"/>
      <c r="L218" s="524"/>
      <c r="M218" s="507"/>
      <c r="N218" s="507"/>
      <c r="O218" s="508"/>
      <c r="P218" s="246" t="s">
        <v>897</v>
      </c>
      <c r="Q218" s="376"/>
      <c r="R218" s="509"/>
      <c r="S218" s="376"/>
      <c r="T218" s="509"/>
      <c r="U218" s="470"/>
      <c r="V218" s="376"/>
    </row>
    <row r="219" spans="1:22" ht="15.75" customHeight="1" x14ac:dyDescent="0.35">
      <c r="A219" s="386"/>
      <c r="B219" s="58"/>
      <c r="C219" s="12"/>
      <c r="D219" s="12"/>
      <c r="E219" s="388"/>
      <c r="F219" s="520"/>
      <c r="G219" s="521"/>
      <c r="H219" s="522"/>
      <c r="I219" s="429"/>
      <c r="J219" s="430"/>
      <c r="K219" s="523"/>
      <c r="L219" s="524"/>
      <c r="M219" s="507"/>
      <c r="N219" s="507"/>
      <c r="O219" s="508"/>
      <c r="P219" s="246" t="s">
        <v>898</v>
      </c>
      <c r="Q219" s="376"/>
      <c r="R219" s="509"/>
      <c r="S219" s="376"/>
      <c r="T219" s="509"/>
      <c r="U219" s="470"/>
      <c r="V219" s="376"/>
    </row>
    <row r="220" spans="1:22" ht="15.75" customHeight="1" x14ac:dyDescent="0.35">
      <c r="A220" s="58" t="s">
        <v>899</v>
      </c>
      <c r="B220" s="58" t="s">
        <v>22</v>
      </c>
      <c r="C220" s="12" t="s">
        <v>23</v>
      </c>
      <c r="D220" s="12"/>
      <c r="E220" s="12" t="s">
        <v>533</v>
      </c>
      <c r="F220" s="12"/>
      <c r="G220" s="59">
        <v>45006</v>
      </c>
      <c r="H220" s="59">
        <v>46466</v>
      </c>
      <c r="I220" s="58" t="s">
        <v>105</v>
      </c>
      <c r="J220" s="60" t="s">
        <v>24</v>
      </c>
      <c r="K220" s="351">
        <f>H220-540</f>
        <v>45926</v>
      </c>
      <c r="L220" s="59"/>
      <c r="M220" s="61">
        <v>0</v>
      </c>
      <c r="N220" s="61">
        <v>0</v>
      </c>
      <c r="O220" s="64"/>
      <c r="P220" s="58" t="s">
        <v>900</v>
      </c>
      <c r="Q220" s="58" t="s">
        <v>46</v>
      </c>
      <c r="R220" s="220" t="s">
        <v>100</v>
      </c>
      <c r="S220" s="215" t="s">
        <v>108</v>
      </c>
      <c r="T220" s="174" t="s">
        <v>901</v>
      </c>
      <c r="U220" s="215" t="s">
        <v>419</v>
      </c>
      <c r="V220" s="60" t="s">
        <v>484</v>
      </c>
    </row>
    <row r="221" spans="1:22" ht="15.75" customHeight="1" x14ac:dyDescent="0.35">
      <c r="A221" s="386" t="s">
        <v>902</v>
      </c>
      <c r="B221" s="215" t="s">
        <v>22</v>
      </c>
      <c r="C221" s="12" t="s">
        <v>23</v>
      </c>
      <c r="D221" s="12"/>
      <c r="E221" s="388" t="s">
        <v>903</v>
      </c>
      <c r="F221" s="12"/>
      <c r="G221" s="464">
        <v>44819</v>
      </c>
      <c r="H221" s="464">
        <v>46279</v>
      </c>
      <c r="I221" s="386" t="s">
        <v>105</v>
      </c>
      <c r="J221" s="430" t="s">
        <v>24</v>
      </c>
      <c r="K221" s="526">
        <f>H221-540</f>
        <v>45739</v>
      </c>
      <c r="L221" s="524"/>
      <c r="M221" s="507">
        <v>0</v>
      </c>
      <c r="N221" s="507">
        <v>0</v>
      </c>
      <c r="O221" s="527"/>
      <c r="P221" s="528" t="s">
        <v>904</v>
      </c>
      <c r="Q221" s="386" t="s">
        <v>46</v>
      </c>
      <c r="R221" s="529" t="s">
        <v>47</v>
      </c>
      <c r="S221" s="529" t="s">
        <v>48</v>
      </c>
      <c r="T221" s="529" t="s">
        <v>506</v>
      </c>
      <c r="U221" s="530" t="s">
        <v>419</v>
      </c>
      <c r="V221" s="418" t="s">
        <v>484</v>
      </c>
    </row>
    <row r="222" spans="1:22" x14ac:dyDescent="0.35">
      <c r="A222" s="386"/>
      <c r="B222" s="215"/>
      <c r="C222" s="12"/>
      <c r="D222" s="12"/>
      <c r="E222" s="388"/>
      <c r="F222" s="12"/>
      <c r="G222" s="464"/>
      <c r="H222" s="464"/>
      <c r="I222" s="386"/>
      <c r="J222" s="430"/>
      <c r="K222" s="526"/>
      <c r="L222" s="524"/>
      <c r="M222" s="507"/>
      <c r="N222" s="507"/>
      <c r="O222" s="527"/>
      <c r="P222" s="528" t="s">
        <v>905</v>
      </c>
      <c r="Q222" s="531"/>
      <c r="R222" s="532"/>
      <c r="S222" s="532"/>
      <c r="T222" s="532"/>
      <c r="U222" s="533"/>
      <c r="V222" s="438"/>
    </row>
    <row r="225" spans="11:11" ht="15.75" customHeight="1" x14ac:dyDescent="0.35">
      <c r="K225" s="535"/>
    </row>
    <row r="226" spans="11:11" ht="15.75" customHeight="1" x14ac:dyDescent="0.35">
      <c r="K226" s="535"/>
    </row>
    <row r="227" spans="11:11" ht="15.75" customHeight="1" x14ac:dyDescent="0.35">
      <c r="K227" s="535"/>
    </row>
    <row r="228" spans="11:11" ht="15.75" customHeight="1" x14ac:dyDescent="0.35">
      <c r="K228" s="535"/>
    </row>
    <row r="229" spans="11:11" ht="15.75" customHeight="1" x14ac:dyDescent="0.35">
      <c r="K229" s="535"/>
    </row>
    <row r="230" spans="11:11" ht="15.75" customHeight="1" x14ac:dyDescent="0.35">
      <c r="K230" s="535"/>
    </row>
    <row r="231" spans="11:11" ht="15.75" customHeight="1" x14ac:dyDescent="0.35"/>
    <row r="232" spans="11:11" ht="15.75" customHeight="1" x14ac:dyDescent="0.35"/>
    <row r="233" spans="11:11" ht="15.75" customHeight="1" x14ac:dyDescent="0.35"/>
    <row r="234" spans="11:11" ht="15.75" customHeight="1" x14ac:dyDescent="0.35"/>
    <row r="235" spans="11:11" ht="15.75" customHeight="1" x14ac:dyDescent="0.35"/>
    <row r="236" spans="11:11" ht="15.75" customHeight="1" x14ac:dyDescent="0.35"/>
    <row r="237" spans="11:11" ht="15.75" customHeight="1" x14ac:dyDescent="0.35"/>
    <row r="238" spans="11:11" ht="15.75" customHeight="1" x14ac:dyDescent="0.35"/>
    <row r="239" spans="11:11" ht="15.75" customHeight="1" x14ac:dyDescent="0.35"/>
    <row r="240" spans="11:11"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57692" spans="2:2" ht="15.75" customHeight="1" x14ac:dyDescent="0.35">
      <c r="B57692" s="32"/>
    </row>
  </sheetData>
  <mergeCells count="102">
    <mergeCell ref="R221:R222"/>
    <mergeCell ref="S221:S222"/>
    <mergeCell ref="T221:T222"/>
    <mergeCell ref="U221:U222"/>
    <mergeCell ref="V221:V222"/>
    <mergeCell ref="J221:J222"/>
    <mergeCell ref="K221:K222"/>
    <mergeCell ref="L221:L222"/>
    <mergeCell ref="M221:M222"/>
    <mergeCell ref="N221:N222"/>
    <mergeCell ref="Q221:Q222"/>
    <mergeCell ref="S212:S219"/>
    <mergeCell ref="T212:T219"/>
    <mergeCell ref="U212:U219"/>
    <mergeCell ref="V212:V219"/>
    <mergeCell ref="A221:A222"/>
    <mergeCell ref="E221:E222"/>
    <mergeCell ref="G221:G222"/>
    <mergeCell ref="H221:H222"/>
    <mergeCell ref="I221:I222"/>
    <mergeCell ref="M212:M219"/>
    <mergeCell ref="N212:N219"/>
    <mergeCell ref="O212:O219"/>
    <mergeCell ref="Q212:Q219"/>
    <mergeCell ref="R212:R219"/>
    <mergeCell ref="A212:A219"/>
    <mergeCell ref="E212:E219"/>
    <mergeCell ref="F212:F219"/>
    <mergeCell ref="G212:G219"/>
    <mergeCell ref="H212:H219"/>
    <mergeCell ref="I212:I219"/>
    <mergeCell ref="J212:J219"/>
    <mergeCell ref="K212:K219"/>
    <mergeCell ref="L212:L219"/>
    <mergeCell ref="Q209:Q211"/>
    <mergeCell ref="R209:R211"/>
    <mergeCell ref="S209:S211"/>
    <mergeCell ref="T209:T211"/>
    <mergeCell ref="U209:U211"/>
    <mergeCell ref="V209:V211"/>
    <mergeCell ref="K209:K211"/>
    <mergeCell ref="L209:L211"/>
    <mergeCell ref="M209:M211"/>
    <mergeCell ref="N209:N211"/>
    <mergeCell ref="O209:O211"/>
    <mergeCell ref="U204:U208"/>
    <mergeCell ref="V204:V208"/>
    <mergeCell ref="A209:A211"/>
    <mergeCell ref="E209:E211"/>
    <mergeCell ref="F209:F211"/>
    <mergeCell ref="G209:G211"/>
    <mergeCell ref="H209:H211"/>
    <mergeCell ref="I209:I211"/>
    <mergeCell ref="J209:J211"/>
    <mergeCell ref="M204:M208"/>
    <mergeCell ref="N204:N208"/>
    <mergeCell ref="O204:O208"/>
    <mergeCell ref="R204:R208"/>
    <mergeCell ref="S204:S208"/>
    <mergeCell ref="T204:T208"/>
    <mergeCell ref="A204:A208"/>
    <mergeCell ref="E204:E208"/>
    <mergeCell ref="F204:F208"/>
    <mergeCell ref="G204:G208"/>
    <mergeCell ref="H204:H208"/>
    <mergeCell ref="I204:I208"/>
    <mergeCell ref="J204:J208"/>
    <mergeCell ref="K204:K208"/>
    <mergeCell ref="L204:L208"/>
    <mergeCell ref="O187:O203"/>
    <mergeCell ref="R187:R203"/>
    <mergeCell ref="S187:S203"/>
    <mergeCell ref="T187:T203"/>
    <mergeCell ref="U187:U203"/>
    <mergeCell ref="V187:V203"/>
    <mergeCell ref="A187:A203"/>
    <mergeCell ref="E187:E203"/>
    <mergeCell ref="F187:F203"/>
    <mergeCell ref="G187:G203"/>
    <mergeCell ref="H187:H203"/>
    <mergeCell ref="I187:I203"/>
    <mergeCell ref="R159:R186"/>
    <mergeCell ref="S159:S186"/>
    <mergeCell ref="T159:T186"/>
    <mergeCell ref="U159:U186"/>
    <mergeCell ref="V159:V186"/>
    <mergeCell ref="J159:J186"/>
    <mergeCell ref="K159:K186"/>
    <mergeCell ref="L159:L186"/>
    <mergeCell ref="M159:M186"/>
    <mergeCell ref="N159:N203"/>
    <mergeCell ref="O159:O186"/>
    <mergeCell ref="J187:J203"/>
    <mergeCell ref="K187:K203"/>
    <mergeCell ref="L187:L203"/>
    <mergeCell ref="M187:M203"/>
    <mergeCell ref="A159:A186"/>
    <mergeCell ref="E159:E186"/>
    <mergeCell ref="F159:F186"/>
    <mergeCell ref="G159:G186"/>
    <mergeCell ref="H159:H186"/>
    <mergeCell ref="I159:I18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Sargeant - Procurement Consultant - Essex Procurement Partnership</dc:creator>
  <cp:lastModifiedBy>Claire Sargeant - Procurement Consultant - Essex Procu</cp:lastModifiedBy>
  <dcterms:created xsi:type="dcterms:W3CDTF">2025-04-24T14:04:10Z</dcterms:created>
  <dcterms:modified xsi:type="dcterms:W3CDTF">2025-04-24T14:07:13Z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2025-04-24T14:06:28Z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2456e856-272a-4dad-a22f-3796edc180b4</vt:lpwstr>
  </property>
  <property fmtid="{D5CDD505-2E9C-101B-9397-08002B2CF9AE}" pid="8" name="MSIP_Label_39d8be9e-c8d9-4b9c-bd40-2c27cc7ea2e6_ContentBits">
    <vt:lpwstr>0</vt:lpwstr>
  </property>
</Properties>
</file>